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ila.dervic\Desktop\DESKTOP\FINANSIJE\BUDŽET 2021\"/>
    </mc:Choice>
  </mc:AlternateContent>
  <bookViews>
    <workbookView xWindow="360" yWindow="120" windowWidth="20730" windowHeight="946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H212" i="4" l="1"/>
  <c r="K212" i="4"/>
  <c r="L212" i="4"/>
  <c r="I107" i="2" l="1"/>
  <c r="I228" i="4"/>
  <c r="J228" i="4"/>
  <c r="G152" i="4" l="1"/>
  <c r="H152" i="4"/>
  <c r="I152" i="4"/>
  <c r="J152" i="4"/>
  <c r="G190" i="4" l="1"/>
  <c r="G574" i="4"/>
  <c r="H574" i="4"/>
  <c r="I574" i="4"/>
  <c r="J574" i="4"/>
  <c r="I190" i="4"/>
  <c r="J190" i="4"/>
  <c r="H190" i="4"/>
  <c r="I458" i="4"/>
  <c r="J458" i="4"/>
  <c r="H458" i="4"/>
  <c r="K462" i="4"/>
  <c r="L462" i="4" s="1"/>
  <c r="I182" i="4" l="1"/>
  <c r="J182" i="4"/>
  <c r="H182" i="4"/>
  <c r="K182" i="4" s="1"/>
  <c r="L182" i="4" s="1"/>
  <c r="G337" i="4" l="1"/>
  <c r="H337" i="4"/>
  <c r="I337" i="4"/>
  <c r="J337" i="4"/>
  <c r="F337" i="4"/>
  <c r="H115" i="4"/>
  <c r="I115" i="4"/>
  <c r="J115" i="4"/>
  <c r="G115" i="4"/>
  <c r="I545" i="4"/>
  <c r="J545" i="4"/>
  <c r="H545" i="4"/>
  <c r="K547" i="4"/>
  <c r="L547" i="4" s="1"/>
  <c r="K545" i="4" l="1"/>
  <c r="K115" i="4"/>
  <c r="L115" i="4" s="1"/>
  <c r="I365" i="4"/>
  <c r="J365" i="4"/>
  <c r="H365" i="4"/>
  <c r="K374" i="4"/>
  <c r="I442" i="4"/>
  <c r="J442" i="4"/>
  <c r="H442" i="4"/>
  <c r="L374" i="4" l="1"/>
  <c r="G187" i="4"/>
  <c r="H187" i="4"/>
  <c r="I187" i="4"/>
  <c r="J187" i="4"/>
  <c r="F187" i="4"/>
  <c r="G225" i="4"/>
  <c r="H225" i="4"/>
  <c r="I225" i="4"/>
  <c r="H228" i="4"/>
  <c r="K714" i="4" l="1"/>
  <c r="K713" i="4"/>
  <c r="K692" i="4"/>
  <c r="K682" i="4"/>
  <c r="K681" i="4"/>
  <c r="K752" i="4"/>
  <c r="K747" i="4"/>
  <c r="L747" i="4" s="1"/>
  <c r="G746" i="4"/>
  <c r="H746" i="4"/>
  <c r="I746" i="4"/>
  <c r="J746" i="4"/>
  <c r="F746" i="4"/>
  <c r="H718" i="4"/>
  <c r="G718" i="4"/>
  <c r="I718" i="4"/>
  <c r="J718" i="4"/>
  <c r="F718" i="4"/>
  <c r="H704" i="4"/>
  <c r="K743" i="4"/>
  <c r="L743" i="4" s="1"/>
  <c r="H92" i="4" l="1"/>
  <c r="I576" i="4" l="1"/>
  <c r="J576" i="4"/>
  <c r="H576" i="4"/>
  <c r="G232" i="4"/>
  <c r="H232" i="4"/>
  <c r="H230" i="4"/>
  <c r="I195" i="4"/>
  <c r="J195" i="4"/>
  <c r="H195" i="4"/>
  <c r="H177" i="4"/>
  <c r="I177" i="4"/>
  <c r="J177" i="4"/>
  <c r="H176" i="4"/>
  <c r="I176" i="4"/>
  <c r="J176" i="4"/>
  <c r="I163" i="4"/>
  <c r="J163" i="4"/>
  <c r="I220" i="4" l="1"/>
  <c r="I218" i="4" s="1"/>
  <c r="J220" i="4"/>
  <c r="J218" i="4" s="1"/>
  <c r="H220" i="4"/>
  <c r="H218" i="4" s="1"/>
  <c r="G375" i="4"/>
  <c r="H375" i="4"/>
  <c r="I375" i="4"/>
  <c r="J375" i="4"/>
  <c r="F375" i="4"/>
  <c r="K379" i="4"/>
  <c r="K220" i="4" l="1"/>
  <c r="L220" i="4" s="1"/>
  <c r="L379" i="4"/>
  <c r="H127" i="4" l="1"/>
  <c r="I127" i="4"/>
  <c r="J127" i="4"/>
  <c r="H126" i="4"/>
  <c r="I126" i="4"/>
  <c r="J126" i="4"/>
  <c r="G210" i="4" l="1"/>
  <c r="H210" i="4"/>
  <c r="I210" i="4"/>
  <c r="J210" i="4"/>
  <c r="G199" i="4"/>
  <c r="H199" i="4"/>
  <c r="I199" i="4"/>
  <c r="J199" i="4"/>
  <c r="I110" i="4"/>
  <c r="J110" i="4"/>
  <c r="H110" i="4"/>
  <c r="H601" i="4"/>
  <c r="K613" i="4"/>
  <c r="L613" i="4" s="1"/>
  <c r="I57" i="4"/>
  <c r="J57" i="4"/>
  <c r="H57" i="4"/>
  <c r="K606" i="4"/>
  <c r="K370" i="4"/>
  <c r="L370" i="4" s="1"/>
  <c r="I109" i="4"/>
  <c r="J109" i="4"/>
  <c r="H109" i="4"/>
  <c r="H432" i="4"/>
  <c r="K441" i="4"/>
  <c r="L441" i="4" s="1"/>
  <c r="H226" i="4"/>
  <c r="I226" i="4"/>
  <c r="J226" i="4"/>
  <c r="G74" i="2"/>
  <c r="H227" i="4"/>
  <c r="I227" i="4"/>
  <c r="J227" i="4"/>
  <c r="H224" i="4"/>
  <c r="I224" i="4"/>
  <c r="J224" i="4"/>
  <c r="I209" i="4"/>
  <c r="J209" i="4"/>
  <c r="H209" i="4"/>
  <c r="I208" i="4"/>
  <c r="J208" i="4"/>
  <c r="H208" i="4"/>
  <c r="G208" i="4"/>
  <c r="I466" i="4"/>
  <c r="J466" i="4"/>
  <c r="H466" i="4"/>
  <c r="K468" i="4"/>
  <c r="L468" i="4" s="1"/>
  <c r="K469" i="4"/>
  <c r="L469" i="4" s="1"/>
  <c r="I204" i="4"/>
  <c r="J204" i="4"/>
  <c r="H204" i="4"/>
  <c r="H192" i="4"/>
  <c r="H191" i="4" s="1"/>
  <c r="E38" i="3" s="1"/>
  <c r="I192" i="4"/>
  <c r="I191" i="4" s="1"/>
  <c r="F38" i="3" s="1"/>
  <c r="J192" i="4"/>
  <c r="J191" i="4" s="1"/>
  <c r="G38" i="3" s="1"/>
  <c r="H188" i="4"/>
  <c r="I188" i="4"/>
  <c r="J188" i="4"/>
  <c r="H555" i="4"/>
  <c r="I140" i="4"/>
  <c r="J140" i="4"/>
  <c r="I116" i="4"/>
  <c r="J116" i="4"/>
  <c r="H116" i="4"/>
  <c r="K548" i="4"/>
  <c r="L548" i="4" s="1"/>
  <c r="I71" i="4"/>
  <c r="J71" i="4"/>
  <c r="H71" i="4"/>
  <c r="K436" i="4"/>
  <c r="L436" i="4" s="1"/>
  <c r="H75" i="2"/>
  <c r="J221" i="4" l="1"/>
  <c r="I221" i="4"/>
  <c r="K110" i="4"/>
  <c r="L110" i="4" s="1"/>
  <c r="K204" i="4"/>
  <c r="L204" i="4" s="1"/>
  <c r="K109" i="4"/>
  <c r="L109" i="4" s="1"/>
  <c r="K208" i="4"/>
  <c r="G37" i="3"/>
  <c r="F37" i="3"/>
  <c r="E37" i="3"/>
  <c r="K190" i="4"/>
  <c r="L190" i="4" s="1"/>
  <c r="K116" i="4" l="1"/>
  <c r="L116" i="4" s="1"/>
  <c r="H94" i="2"/>
  <c r="D89" i="2"/>
  <c r="E89" i="2"/>
  <c r="F89" i="2"/>
  <c r="G89" i="2"/>
  <c r="C89" i="2"/>
  <c r="H88" i="2"/>
  <c r="I88" i="2" s="1"/>
  <c r="H93" i="2"/>
  <c r="I93" i="2" s="1"/>
  <c r="I222" i="4" l="1"/>
  <c r="J222" i="4"/>
  <c r="H222" i="4"/>
  <c r="H221" i="4" s="1"/>
  <c r="H211" i="4"/>
  <c r="H207" i="4" s="1"/>
  <c r="I211" i="4"/>
  <c r="I207" i="4" s="1"/>
  <c r="J211" i="4"/>
  <c r="J207" i="4" s="1"/>
  <c r="H206" i="4"/>
  <c r="I206" i="4"/>
  <c r="J206" i="4"/>
  <c r="I205" i="4"/>
  <c r="J205" i="4"/>
  <c r="I203" i="4"/>
  <c r="J203" i="4"/>
  <c r="H205" i="4"/>
  <c r="H203" i="4"/>
  <c r="H202" i="4"/>
  <c r="H201" i="4"/>
  <c r="G442" i="4"/>
  <c r="F442" i="4"/>
  <c r="I200" i="4" l="1"/>
  <c r="J200" i="4"/>
  <c r="K222" i="4"/>
  <c r="L222" i="4" s="1"/>
  <c r="H200" i="4"/>
  <c r="K582" i="4"/>
  <c r="L582" i="4" s="1"/>
  <c r="H185" i="4" l="1"/>
  <c r="H184" i="4" s="1"/>
  <c r="H183" i="4" s="1"/>
  <c r="I185" i="4"/>
  <c r="I184" i="4" s="1"/>
  <c r="J185" i="4"/>
  <c r="J184" i="4" s="1"/>
  <c r="J183" i="4" s="1"/>
  <c r="H181" i="4"/>
  <c r="I181" i="4"/>
  <c r="J181" i="4"/>
  <c r="H180" i="4"/>
  <c r="I180" i="4"/>
  <c r="J180" i="4"/>
  <c r="H179" i="4"/>
  <c r="I179" i="4"/>
  <c r="J179" i="4"/>
  <c r="H166" i="4"/>
  <c r="I166" i="4"/>
  <c r="J166" i="4"/>
  <c r="H167" i="4"/>
  <c r="I167" i="4"/>
  <c r="J167" i="4"/>
  <c r="H169" i="4"/>
  <c r="I169" i="4"/>
  <c r="J169" i="4"/>
  <c r="H168" i="4"/>
  <c r="I168" i="4"/>
  <c r="J168" i="4"/>
  <c r="H170" i="4"/>
  <c r="I170" i="4"/>
  <c r="J170" i="4"/>
  <c r="H165" i="4"/>
  <c r="I165" i="4"/>
  <c r="J165" i="4"/>
  <c r="H163" i="4"/>
  <c r="H162" i="4"/>
  <c r="I162" i="4"/>
  <c r="J162" i="4"/>
  <c r="H161" i="4"/>
  <c r="I161" i="4"/>
  <c r="J161" i="4"/>
  <c r="H160" i="4"/>
  <c r="I160" i="4"/>
  <c r="J160" i="4"/>
  <c r="H159" i="4"/>
  <c r="I159" i="4"/>
  <c r="J159" i="4"/>
  <c r="H158" i="4"/>
  <c r="I158" i="4"/>
  <c r="J158" i="4"/>
  <c r="H157" i="4"/>
  <c r="I157" i="4"/>
  <c r="J157" i="4"/>
  <c r="H156" i="4"/>
  <c r="I156" i="4"/>
  <c r="J156" i="4"/>
  <c r="H155" i="4"/>
  <c r="I155" i="4"/>
  <c r="J155" i="4"/>
  <c r="H153" i="4"/>
  <c r="I153" i="4"/>
  <c r="J153" i="4"/>
  <c r="H151" i="4"/>
  <c r="I151" i="4"/>
  <c r="J151" i="4"/>
  <c r="H150" i="4"/>
  <c r="I150" i="4"/>
  <c r="J150" i="4"/>
  <c r="H149" i="4"/>
  <c r="I149" i="4"/>
  <c r="J149" i="4"/>
  <c r="H148" i="4"/>
  <c r="I148" i="4"/>
  <c r="J148" i="4"/>
  <c r="H147" i="4"/>
  <c r="I147" i="4"/>
  <c r="J147" i="4"/>
  <c r="H146" i="4"/>
  <c r="I146" i="4"/>
  <c r="J146" i="4"/>
  <c r="H145" i="4"/>
  <c r="I145" i="4"/>
  <c r="J145" i="4"/>
  <c r="H144" i="4"/>
  <c r="I144" i="4"/>
  <c r="J144" i="4"/>
  <c r="H143" i="4"/>
  <c r="I143" i="4"/>
  <c r="J143" i="4"/>
  <c r="H142" i="4"/>
  <c r="I142" i="4"/>
  <c r="J142" i="4"/>
  <c r="H141" i="4"/>
  <c r="I141" i="4"/>
  <c r="J141" i="4"/>
  <c r="H140" i="4"/>
  <c r="H76" i="2"/>
  <c r="I76" i="2" s="1"/>
  <c r="H77" i="2"/>
  <c r="H139" i="4"/>
  <c r="H138" i="4"/>
  <c r="H137" i="4"/>
  <c r="H136" i="4"/>
  <c r="H135" i="4"/>
  <c r="I130" i="4"/>
  <c r="J130" i="4"/>
  <c r="H130" i="4"/>
  <c r="H128" i="4"/>
  <c r="H125" i="4"/>
  <c r="H123" i="4"/>
  <c r="H122" i="4"/>
  <c r="H121" i="4"/>
  <c r="H120" i="4"/>
  <c r="K461" i="4"/>
  <c r="H117" i="4"/>
  <c r="H114" i="4"/>
  <c r="I85" i="4"/>
  <c r="I84" i="4" s="1"/>
  <c r="J85" i="4"/>
  <c r="H85" i="4"/>
  <c r="I67" i="4"/>
  <c r="J67" i="4"/>
  <c r="H67" i="4"/>
  <c r="I61" i="4"/>
  <c r="I60" i="4" s="1"/>
  <c r="J61" i="4"/>
  <c r="J60" i="4" s="1"/>
  <c r="H61" i="4"/>
  <c r="I52" i="4"/>
  <c r="I51" i="4" s="1"/>
  <c r="J52" i="4"/>
  <c r="J51" i="4" s="1"/>
  <c r="H52" i="4"/>
  <c r="I38" i="4"/>
  <c r="J38" i="4"/>
  <c r="H38" i="4"/>
  <c r="I33" i="4"/>
  <c r="J33" i="4"/>
  <c r="H33" i="4"/>
  <c r="I531" i="4"/>
  <c r="J531" i="4"/>
  <c r="H531" i="4"/>
  <c r="K532" i="4"/>
  <c r="L532" i="4" s="1"/>
  <c r="I519" i="4"/>
  <c r="J519" i="4"/>
  <c r="H519" i="4"/>
  <c r="K520" i="4"/>
  <c r="L520" i="4" s="1"/>
  <c r="I513" i="4"/>
  <c r="J513" i="4"/>
  <c r="H513" i="4"/>
  <c r="K514" i="4"/>
  <c r="L514" i="4" s="1"/>
  <c r="I505" i="4"/>
  <c r="J505" i="4"/>
  <c r="H505" i="4"/>
  <c r="K506" i="4"/>
  <c r="L506" i="4" s="1"/>
  <c r="I497" i="4"/>
  <c r="J497" i="4"/>
  <c r="H497" i="4"/>
  <c r="K498" i="4"/>
  <c r="L498" i="4" s="1"/>
  <c r="K494" i="4"/>
  <c r="L494" i="4" s="1"/>
  <c r="I493" i="4"/>
  <c r="J493" i="4"/>
  <c r="H493" i="4"/>
  <c r="I178" i="4" l="1"/>
  <c r="J178" i="4"/>
  <c r="H178" i="4"/>
  <c r="H113" i="4"/>
  <c r="L461" i="4"/>
  <c r="K187" i="4"/>
  <c r="I129" i="4"/>
  <c r="G36" i="3"/>
  <c r="G35" i="3" s="1"/>
  <c r="F36" i="3"/>
  <c r="F35" i="3" s="1"/>
  <c r="I183" i="4"/>
  <c r="E36" i="3"/>
  <c r="E35" i="3" s="1"/>
  <c r="J129" i="4"/>
  <c r="H129" i="4"/>
  <c r="K61" i="4"/>
  <c r="L61" i="4" s="1"/>
  <c r="H164" i="4"/>
  <c r="J164" i="4"/>
  <c r="I164" i="4"/>
  <c r="K38" i="4"/>
  <c r="L38" i="4" s="1"/>
  <c r="K33" i="4"/>
  <c r="L33" i="4" s="1"/>
  <c r="K52" i="4"/>
  <c r="L52" i="4" s="1"/>
  <c r="K67" i="4"/>
  <c r="L67" i="4" s="1"/>
  <c r="K85" i="4"/>
  <c r="L85" i="4" s="1"/>
  <c r="H111" i="4"/>
  <c r="H108" i="4"/>
  <c r="H107" i="4"/>
  <c r="H106" i="4"/>
  <c r="H105" i="4"/>
  <c r="H104" i="4"/>
  <c r="H103" i="4"/>
  <c r="H102" i="4"/>
  <c r="H100" i="4" l="1"/>
  <c r="H99" i="4"/>
  <c r="H98" i="4"/>
  <c r="H97" i="4"/>
  <c r="H278" i="4"/>
  <c r="K285" i="4"/>
  <c r="L285" i="4" s="1"/>
  <c r="H96" i="4"/>
  <c r="H95" i="4"/>
  <c r="G94" i="4"/>
  <c r="H94" i="4"/>
  <c r="H93" i="4"/>
  <c r="K371" i="4"/>
  <c r="L371" i="4" s="1"/>
  <c r="H91" i="4"/>
  <c r="H86" i="4"/>
  <c r="H83" i="4"/>
  <c r="H82" i="4"/>
  <c r="H81" i="4"/>
  <c r="G80" i="4"/>
  <c r="H80" i="4"/>
  <c r="H78" i="4"/>
  <c r="I78" i="4"/>
  <c r="J78" i="4"/>
  <c r="H77" i="4"/>
  <c r="I77" i="4"/>
  <c r="J77" i="4"/>
  <c r="H76" i="4"/>
  <c r="I76" i="4"/>
  <c r="J76" i="4"/>
  <c r="H75" i="4"/>
  <c r="I75" i="4"/>
  <c r="J75" i="4"/>
  <c r="H74" i="4"/>
  <c r="I74" i="4"/>
  <c r="J74" i="4"/>
  <c r="H73" i="4"/>
  <c r="H72" i="4"/>
  <c r="H70" i="4"/>
  <c r="H69" i="4"/>
  <c r="H68" i="4"/>
  <c r="H65" i="4"/>
  <c r="H63" i="4"/>
  <c r="H62" i="4"/>
  <c r="H59" i="4"/>
  <c r="H58" i="4"/>
  <c r="H56" i="4"/>
  <c r="H55" i="4"/>
  <c r="H54" i="4"/>
  <c r="H53" i="4"/>
  <c r="H50" i="4"/>
  <c r="I49" i="4"/>
  <c r="J49" i="4"/>
  <c r="H49" i="4"/>
  <c r="H44" i="4"/>
  <c r="H43" i="4"/>
  <c r="H42" i="4"/>
  <c r="H41" i="4"/>
  <c r="H40" i="4"/>
  <c r="H39" i="4"/>
  <c r="H36" i="4"/>
  <c r="H35" i="4"/>
  <c r="H34" i="4"/>
  <c r="H28" i="4"/>
  <c r="H25" i="4" s="1"/>
  <c r="I25" i="4"/>
  <c r="J25" i="4"/>
  <c r="H21" i="4"/>
  <c r="H20" i="4"/>
  <c r="H19" i="4"/>
  <c r="H18" i="4"/>
  <c r="H17" i="4"/>
  <c r="H16" i="4"/>
  <c r="H51" i="4" l="1"/>
  <c r="J66" i="4"/>
  <c r="H32" i="4"/>
  <c r="H60" i="4"/>
  <c r="I66" i="4"/>
  <c r="H37" i="4"/>
  <c r="H66" i="4"/>
  <c r="H15" i="4" l="1"/>
  <c r="H101" i="4" l="1"/>
  <c r="H84" i="4" s="1"/>
  <c r="H23" i="4"/>
  <c r="H13" i="4"/>
  <c r="H12" i="4"/>
  <c r="G683" i="4" l="1"/>
  <c r="G119" i="4"/>
  <c r="G53" i="4" l="1"/>
  <c r="G28" i="4"/>
  <c r="G25" i="4" s="1"/>
  <c r="H14" i="4"/>
  <c r="G97" i="4"/>
  <c r="J97" i="4"/>
  <c r="F97" i="4"/>
  <c r="G593" i="4"/>
  <c r="H593" i="4"/>
  <c r="G497" i="4"/>
  <c r="K97" i="4" l="1"/>
  <c r="G479" i="4"/>
  <c r="H479" i="4"/>
  <c r="G425" i="4" l="1"/>
  <c r="H425" i="4"/>
  <c r="G389" i="4"/>
  <c r="H389" i="4"/>
  <c r="G357" i="4"/>
  <c r="H357" i="4"/>
  <c r="G307" i="4"/>
  <c r="H307" i="4"/>
  <c r="G278" i="4"/>
  <c r="I278" i="4"/>
  <c r="J278" i="4"/>
  <c r="F278" i="4"/>
  <c r="G270" i="4"/>
  <c r="H270" i="4"/>
  <c r="G244" i="4"/>
  <c r="H244" i="4"/>
  <c r="F766" i="4" l="1"/>
  <c r="G766" i="4"/>
  <c r="F750" i="4"/>
  <c r="G750" i="4"/>
  <c r="F729" i="4"/>
  <c r="G729" i="4"/>
  <c r="H729" i="4"/>
  <c r="I729" i="4"/>
  <c r="F704" i="4"/>
  <c r="G704" i="4"/>
  <c r="F697" i="4"/>
  <c r="G697" i="4"/>
  <c r="F683" i="4"/>
  <c r="F666" i="4"/>
  <c r="G666" i="4"/>
  <c r="F647" i="4"/>
  <c r="G647" i="4"/>
  <c r="F631" i="4"/>
  <c r="G631" i="4"/>
  <c r="F189" i="4"/>
  <c r="F188" i="4" s="1"/>
  <c r="G189" i="4"/>
  <c r="G188" i="4" s="1"/>
  <c r="F186" i="4"/>
  <c r="G186" i="4"/>
  <c r="F185" i="4"/>
  <c r="G185" i="4"/>
  <c r="F177" i="4"/>
  <c r="G177" i="4"/>
  <c r="F176" i="4"/>
  <c r="G176" i="4"/>
  <c r="F170" i="4"/>
  <c r="G170" i="4"/>
  <c r="F125" i="4"/>
  <c r="G125" i="4"/>
  <c r="F50" i="4"/>
  <c r="G50" i="4"/>
  <c r="F19" i="4"/>
  <c r="G19" i="4"/>
  <c r="F18" i="4"/>
  <c r="G18" i="4"/>
  <c r="F601" i="4"/>
  <c r="F593" i="4"/>
  <c r="F549" i="4"/>
  <c r="F497" i="4"/>
  <c r="F479" i="4"/>
  <c r="F455" i="4"/>
  <c r="G184" i="4" l="1"/>
  <c r="D36" i="3" s="1"/>
  <c r="F184" i="4"/>
  <c r="C36" i="3" s="1"/>
  <c r="C37" i="3"/>
  <c r="D37" i="3"/>
  <c r="F175" i="4"/>
  <c r="C33" i="3" s="1"/>
  <c r="G175" i="4"/>
  <c r="D33" i="3" s="1"/>
  <c r="F425" i="4"/>
  <c r="F389" i="4"/>
  <c r="F357" i="4"/>
  <c r="F330" i="4"/>
  <c r="F307" i="4"/>
  <c r="F270" i="4"/>
  <c r="F244" i="4"/>
  <c r="D74" i="2" l="1"/>
  <c r="E74" i="2"/>
  <c r="F74" i="2"/>
  <c r="C74" i="2"/>
  <c r="D105" i="2"/>
  <c r="G161" i="4" l="1"/>
  <c r="F161" i="4"/>
  <c r="G163" i="4"/>
  <c r="F163" i="4"/>
  <c r="G162" i="4"/>
  <c r="F162" i="4"/>
  <c r="K446" i="4"/>
  <c r="L446" i="4" s="1"/>
  <c r="K161" i="4" l="1"/>
  <c r="L161" i="4" s="1"/>
  <c r="G151" i="4"/>
  <c r="F151" i="4"/>
  <c r="G169" i="4"/>
  <c r="F169" i="4"/>
  <c r="G447" i="4"/>
  <c r="H447" i="4"/>
  <c r="I447" i="4"/>
  <c r="J447" i="4"/>
  <c r="F447" i="4"/>
  <c r="K452" i="4"/>
  <c r="L452" i="4" s="1"/>
  <c r="K151" i="4" l="1"/>
  <c r="K169" i="4"/>
  <c r="L169" i="4" s="1"/>
  <c r="G193" i="4"/>
  <c r="F193" i="4"/>
  <c r="G458" i="4"/>
  <c r="F458" i="4"/>
  <c r="K465" i="4"/>
  <c r="L465" i="4" s="1"/>
  <c r="K193" i="4" l="1"/>
  <c r="L193" i="4" s="1"/>
  <c r="G228" i="4"/>
  <c r="F228" i="4"/>
  <c r="K346" i="4"/>
  <c r="L346" i="4" s="1"/>
  <c r="K228" i="4" l="1"/>
  <c r="L228" i="4" s="1"/>
  <c r="K460" i="4" l="1"/>
  <c r="L460" i="4" s="1"/>
  <c r="K186" i="4" l="1"/>
  <c r="L186" i="4" s="1"/>
  <c r="K225" i="4" l="1"/>
  <c r="K336" i="4" l="1"/>
  <c r="L336" i="4" s="1"/>
  <c r="I330" i="4"/>
  <c r="J330" i="4"/>
  <c r="H330" i="4"/>
  <c r="K723" i="4"/>
  <c r="I455" i="4"/>
  <c r="J455" i="4"/>
  <c r="H455" i="4"/>
  <c r="K457" i="4"/>
  <c r="L457" i="4" s="1"/>
  <c r="I175" i="4"/>
  <c r="J175" i="4"/>
  <c r="K177" i="4" l="1"/>
  <c r="L177" i="4" l="1"/>
  <c r="H82" i="2" l="1"/>
  <c r="I82" i="2" s="1"/>
  <c r="K163" i="4"/>
  <c r="L163" i="4" s="1"/>
  <c r="K335" i="4"/>
  <c r="L335" i="4" s="1"/>
  <c r="H96" i="2"/>
  <c r="H92" i="2"/>
  <c r="I92" i="2" s="1"/>
  <c r="I704" i="4"/>
  <c r="J704" i="4"/>
  <c r="I96" i="2" l="1"/>
  <c r="K162" i="4"/>
  <c r="L162" i="4" s="1"/>
  <c r="J729" i="4"/>
  <c r="K744" i="4"/>
  <c r="L744" i="4" s="1"/>
  <c r="K745" i="4"/>
  <c r="L745" i="4" s="1"/>
  <c r="K742" i="4"/>
  <c r="L742" i="4" s="1"/>
  <c r="K657" i="4"/>
  <c r="L657" i="4" s="1"/>
  <c r="G656" i="4"/>
  <c r="H656" i="4"/>
  <c r="I656" i="4"/>
  <c r="J656" i="4"/>
  <c r="F656" i="4"/>
  <c r="K154" i="4"/>
  <c r="L154" i="4" s="1"/>
  <c r="I77" i="2" l="1"/>
  <c r="K656" i="4"/>
  <c r="L656" i="4" s="1"/>
  <c r="I357" i="4"/>
  <c r="J357" i="4"/>
  <c r="K361" i="4"/>
  <c r="L361" i="4" s="1"/>
  <c r="G709" i="4" l="1"/>
  <c r="D13" i="3" l="1"/>
  <c r="H107" i="2" l="1"/>
  <c r="H108" i="2"/>
  <c r="H106" i="2"/>
  <c r="H98" i="2"/>
  <c r="I98" i="2" s="1"/>
  <c r="H86" i="2"/>
  <c r="H87" i="2"/>
  <c r="I87" i="2" s="1"/>
  <c r="H78" i="2"/>
  <c r="H58" i="2"/>
  <c r="I78" i="2" l="1"/>
  <c r="I86" i="2"/>
  <c r="D44" i="2" l="1"/>
  <c r="H47" i="2"/>
  <c r="D38" i="2"/>
  <c r="E38" i="2"/>
  <c r="F38" i="2"/>
  <c r="G38" i="2"/>
  <c r="C38" i="2"/>
  <c r="G466" i="4" l="1"/>
  <c r="F466" i="4"/>
  <c r="K459" i="4"/>
  <c r="L459" i="4" s="1"/>
  <c r="K185" i="4" l="1"/>
  <c r="K184" i="4" s="1"/>
  <c r="H766" i="4"/>
  <c r="I766" i="4"/>
  <c r="J766" i="4"/>
  <c r="K453" i="4"/>
  <c r="L453" i="4" s="1"/>
  <c r="K570" i="4"/>
  <c r="L570" i="4" s="1"/>
  <c r="K569" i="4"/>
  <c r="L569" i="4" s="1"/>
  <c r="K565" i="4"/>
  <c r="L565" i="4" s="1"/>
  <c r="H549" i="4"/>
  <c r="K553" i="4"/>
  <c r="L553" i="4" s="1"/>
  <c r="J37" i="4"/>
  <c r="K598" i="4"/>
  <c r="L598" i="4" s="1"/>
  <c r="K484" i="4"/>
  <c r="L484" i="4" s="1"/>
  <c r="K429" i="4"/>
  <c r="L429" i="4" s="1"/>
  <c r="K393" i="4"/>
  <c r="L393" i="4" s="1"/>
  <c r="K362" i="4"/>
  <c r="L362" i="4" s="1"/>
  <c r="K311" i="4"/>
  <c r="L311" i="4" s="1"/>
  <c r="K275" i="4"/>
  <c r="L275" i="4" s="1"/>
  <c r="K248" i="4"/>
  <c r="L248" i="4" s="1"/>
  <c r="L184" i="4" l="1"/>
  <c r="H36" i="3"/>
  <c r="I36" i="3" s="1"/>
  <c r="L185" i="4"/>
  <c r="F13" i="3"/>
  <c r="G13" i="3"/>
  <c r="E13" i="3"/>
  <c r="K769" i="4"/>
  <c r="L769" i="4" s="1"/>
  <c r="H683" i="4"/>
  <c r="K685" i="4"/>
  <c r="K686" i="4"/>
  <c r="K687" i="4"/>
  <c r="K688" i="4"/>
  <c r="L688" i="4" s="1"/>
  <c r="K689" i="4"/>
  <c r="K690" i="4"/>
  <c r="K684" i="4"/>
  <c r="H631" i="4"/>
  <c r="K635" i="4"/>
  <c r="L635" i="4" s="1"/>
  <c r="K19" i="4"/>
  <c r="L19" i="4" s="1"/>
  <c r="K125" i="4"/>
  <c r="L125" i="4" s="1"/>
  <c r="H666" i="4"/>
  <c r="K669" i="4"/>
  <c r="L669" i="4" s="1"/>
  <c r="K683" i="4" l="1"/>
  <c r="H13" i="3"/>
  <c r="I13" i="3" s="1"/>
  <c r="I122" i="4"/>
  <c r="J122" i="4"/>
  <c r="K293" i="4"/>
  <c r="L293" i="4" s="1"/>
  <c r="H289" i="4"/>
  <c r="K722" i="4" l="1"/>
  <c r="L722" i="4" s="1"/>
  <c r="H99" i="2" l="1"/>
  <c r="I99" i="2" l="1"/>
  <c r="H697" i="4"/>
  <c r="K703" i="4"/>
  <c r="L703" i="4" s="1"/>
  <c r="K575" i="4" l="1"/>
  <c r="K574" i="4" s="1"/>
  <c r="F574" i="4"/>
  <c r="L575" i="4" l="1"/>
  <c r="L574" i="4"/>
  <c r="K189" i="4"/>
  <c r="K188" i="4" l="1"/>
  <c r="L189" i="4"/>
  <c r="H37" i="3" l="1"/>
  <c r="L188" i="4"/>
  <c r="H175" i="4"/>
  <c r="K456" i="4"/>
  <c r="K455" i="4" s="1"/>
  <c r="G455" i="4"/>
  <c r="G44" i="4"/>
  <c r="K44" i="4"/>
  <c r="F44" i="4"/>
  <c r="H100" i="2"/>
  <c r="I100" i="2" s="1"/>
  <c r="I37" i="3" l="1"/>
  <c r="L455" i="4"/>
  <c r="L456" i="4"/>
  <c r="K176" i="4"/>
  <c r="E33" i="3"/>
  <c r="F33" i="3"/>
  <c r="G33" i="3"/>
  <c r="K170" i="4"/>
  <c r="L170" i="4" s="1"/>
  <c r="L176" i="4" l="1"/>
  <c r="K175" i="4"/>
  <c r="L175" i="4" l="1"/>
  <c r="H33" i="3"/>
  <c r="I33" i="3" s="1"/>
  <c r="F14" i="3"/>
  <c r="G14" i="3"/>
  <c r="K765" i="4"/>
  <c r="K764" i="4"/>
  <c r="I631" i="4"/>
  <c r="J631" i="4"/>
  <c r="I58" i="2" l="1"/>
  <c r="L707" i="4" l="1"/>
  <c r="G617" i="4"/>
  <c r="H617" i="4"/>
  <c r="I617" i="4"/>
  <c r="J617" i="4"/>
  <c r="F617" i="4"/>
  <c r="D12" i="3"/>
  <c r="I18" i="4"/>
  <c r="F12" i="3" s="1"/>
  <c r="J18" i="4"/>
  <c r="G12" i="3" s="1"/>
  <c r="C12" i="3"/>
  <c r="I476" i="4"/>
  <c r="J476" i="4"/>
  <c r="J549" i="4"/>
  <c r="I479" i="4"/>
  <c r="K18" i="4" l="1"/>
  <c r="E12" i="3"/>
  <c r="K578" i="4"/>
  <c r="K579" i="4"/>
  <c r="K580" i="4"/>
  <c r="K577" i="4"/>
  <c r="K533" i="4"/>
  <c r="K534" i="4"/>
  <c r="K535" i="4"/>
  <c r="K536" i="4"/>
  <c r="K537" i="4"/>
  <c r="K538" i="4"/>
  <c r="K539" i="4"/>
  <c r="K529" i="4"/>
  <c r="K530" i="4"/>
  <c r="K528" i="4"/>
  <c r="K521" i="4"/>
  <c r="K522" i="4"/>
  <c r="K523" i="4"/>
  <c r="K524" i="4"/>
  <c r="K525" i="4"/>
  <c r="K526" i="4"/>
  <c r="K515" i="4"/>
  <c r="K516" i="4"/>
  <c r="K509" i="4"/>
  <c r="K510" i="4"/>
  <c r="K511" i="4"/>
  <c r="K512" i="4"/>
  <c r="K499" i="4"/>
  <c r="K500" i="4"/>
  <c r="K501" i="4"/>
  <c r="K502" i="4"/>
  <c r="K503" i="4"/>
  <c r="K504" i="4"/>
  <c r="K495" i="4"/>
  <c r="K496" i="4"/>
  <c r="K492" i="4"/>
  <c r="G408" i="4"/>
  <c r="H408" i="4"/>
  <c r="I408" i="4"/>
  <c r="J408" i="4"/>
  <c r="F408" i="4"/>
  <c r="G314" i="4"/>
  <c r="H314" i="4"/>
  <c r="I314" i="4"/>
  <c r="J314" i="4"/>
  <c r="F314" i="4"/>
  <c r="I307" i="4"/>
  <c r="J307" i="4"/>
  <c r="I389" i="4"/>
  <c r="J389" i="4"/>
  <c r="K292" i="4"/>
  <c r="L292" i="4" s="1"/>
  <c r="J102" i="4"/>
  <c r="J84" i="4" s="1"/>
  <c r="K542" i="4"/>
  <c r="L542" i="4" s="1"/>
  <c r="K543" i="4"/>
  <c r="L543" i="4" s="1"/>
  <c r="K544" i="4"/>
  <c r="L544" i="4" s="1"/>
  <c r="K372" i="4"/>
  <c r="G365" i="4"/>
  <c r="F365" i="4"/>
  <c r="K519" i="4" l="1"/>
  <c r="K513" i="4"/>
  <c r="K497" i="4"/>
  <c r="K493" i="4"/>
  <c r="L372" i="4"/>
  <c r="K227" i="4" l="1"/>
  <c r="L504" i="4"/>
  <c r="G201" i="4" l="1"/>
  <c r="F201" i="4"/>
  <c r="K649" i="4"/>
  <c r="L649" i="4" s="1"/>
  <c r="K636" i="4"/>
  <c r="L636" i="4" s="1"/>
  <c r="H647" i="4"/>
  <c r="K720" i="4"/>
  <c r="L720" i="4" s="1"/>
  <c r="L752" i="4"/>
  <c r="K733" i="4"/>
  <c r="L733" i="4" s="1"/>
  <c r="K734" i="4"/>
  <c r="L734" i="4" s="1"/>
  <c r="K735" i="4"/>
  <c r="K736" i="4"/>
  <c r="L736" i="4" s="1"/>
  <c r="K737" i="4"/>
  <c r="L737" i="4" s="1"/>
  <c r="K738" i="4"/>
  <c r="L738" i="4" s="1"/>
  <c r="K739" i="4"/>
  <c r="L739" i="4" s="1"/>
  <c r="K740" i="4"/>
  <c r="L740" i="4" s="1"/>
  <c r="K741" i="4"/>
  <c r="L741" i="4" s="1"/>
  <c r="H750" i="4"/>
  <c r="K540" i="4"/>
  <c r="K541" i="4"/>
  <c r="K518" i="4"/>
  <c r="K507" i="4"/>
  <c r="K508" i="4"/>
  <c r="K491" i="4"/>
  <c r="K488" i="4"/>
  <c r="K377" i="4"/>
  <c r="L377" i="4" s="1"/>
  <c r="K531" i="4" l="1"/>
  <c r="K505" i="4"/>
  <c r="L735" i="4"/>
  <c r="H118" i="4"/>
  <c r="H112" i="4" s="1"/>
  <c r="E10" i="3" l="1"/>
  <c r="E11" i="3"/>
  <c r="E9" i="3" l="1"/>
  <c r="K20" i="4"/>
  <c r="E8" i="2" l="1"/>
  <c r="E7" i="2" s="1"/>
  <c r="E44" i="2"/>
  <c r="E71" i="2"/>
  <c r="E29" i="2"/>
  <c r="E22" i="2"/>
  <c r="G13" i="4" l="1"/>
  <c r="G12" i="4"/>
  <c r="G230" i="4"/>
  <c r="G227" i="4"/>
  <c r="G226" i="4"/>
  <c r="G224" i="4"/>
  <c r="G223" i="4"/>
  <c r="G219" i="4"/>
  <c r="G218" i="4" s="1"/>
  <c r="G211" i="4"/>
  <c r="G209" i="4"/>
  <c r="G206" i="4"/>
  <c r="G205" i="4"/>
  <c r="G203" i="4"/>
  <c r="G202" i="4"/>
  <c r="G195" i="4"/>
  <c r="G192" i="4"/>
  <c r="G191" i="4" s="1"/>
  <c r="G181" i="4"/>
  <c r="G180" i="4"/>
  <c r="G179" i="4"/>
  <c r="G168" i="4"/>
  <c r="G167" i="4"/>
  <c r="G166" i="4"/>
  <c r="G165" i="4"/>
  <c r="G160" i="4"/>
  <c r="G159" i="4"/>
  <c r="G158" i="4"/>
  <c r="G157" i="4"/>
  <c r="G156" i="4"/>
  <c r="G155" i="4"/>
  <c r="G153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0" i="4"/>
  <c r="G128" i="4"/>
  <c r="G127" i="4"/>
  <c r="G126" i="4"/>
  <c r="G123" i="4"/>
  <c r="G121" i="4"/>
  <c r="G120" i="4"/>
  <c r="G117" i="4"/>
  <c r="G114" i="4"/>
  <c r="G111" i="4"/>
  <c r="G108" i="4"/>
  <c r="G107" i="4"/>
  <c r="G106" i="4"/>
  <c r="G105" i="4"/>
  <c r="G104" i="4"/>
  <c r="G103" i="4"/>
  <c r="G102" i="4"/>
  <c r="G101" i="4"/>
  <c r="G100" i="4"/>
  <c r="G99" i="4"/>
  <c r="G98" i="4"/>
  <c r="G96" i="4"/>
  <c r="G95" i="4"/>
  <c r="G93" i="4"/>
  <c r="G92" i="4"/>
  <c r="G91" i="4"/>
  <c r="G86" i="4"/>
  <c r="G83" i="4"/>
  <c r="G82" i="4"/>
  <c r="G81" i="4"/>
  <c r="G78" i="4"/>
  <c r="G77" i="4"/>
  <c r="G76" i="4"/>
  <c r="G75" i="4"/>
  <c r="G74" i="4"/>
  <c r="G73" i="4"/>
  <c r="G72" i="4"/>
  <c r="G71" i="4"/>
  <c r="G70" i="4"/>
  <c r="G69" i="4"/>
  <c r="G68" i="4"/>
  <c r="G65" i="4"/>
  <c r="G63" i="4"/>
  <c r="G62" i="4"/>
  <c r="G59" i="4"/>
  <c r="G58" i="4"/>
  <c r="G57" i="4"/>
  <c r="G56" i="4"/>
  <c r="G55" i="4"/>
  <c r="G54" i="4"/>
  <c r="G49" i="4"/>
  <c r="G43" i="4"/>
  <c r="G42" i="4"/>
  <c r="G41" i="4"/>
  <c r="G40" i="4"/>
  <c r="G39" i="4"/>
  <c r="G36" i="4"/>
  <c r="G35" i="4"/>
  <c r="G34" i="4"/>
  <c r="G23" i="4"/>
  <c r="G21" i="4"/>
  <c r="G20" i="4"/>
  <c r="G17" i="4"/>
  <c r="G16" i="4"/>
  <c r="G15" i="4"/>
  <c r="G178" i="4" l="1"/>
  <c r="G221" i="4"/>
  <c r="G207" i="4"/>
  <c r="G84" i="4"/>
  <c r="D38" i="3"/>
  <c r="D35" i="3" s="1"/>
  <c r="G183" i="4"/>
  <c r="G200" i="4"/>
  <c r="G129" i="4"/>
  <c r="G164" i="4"/>
  <c r="G66" i="4"/>
  <c r="G14" i="4"/>
  <c r="G37" i="4"/>
  <c r="G601" i="4"/>
  <c r="G599" i="4"/>
  <c r="G590" i="4"/>
  <c r="G476" i="4" l="1"/>
  <c r="G519" i="4"/>
  <c r="G527" i="4"/>
  <c r="G531" i="4"/>
  <c r="G549" i="4"/>
  <c r="G555" i="4"/>
  <c r="G576" i="4"/>
  <c r="G396" i="4"/>
  <c r="G289" i="4"/>
  <c r="G251" i="4"/>
  <c r="G113" i="4" l="1"/>
  <c r="C102" i="2" l="1"/>
  <c r="C101" i="2" s="1"/>
  <c r="C44" i="2"/>
  <c r="D22" i="2"/>
  <c r="F22" i="2"/>
  <c r="G22" i="2"/>
  <c r="C22" i="2"/>
  <c r="D8" i="2"/>
  <c r="F21" i="4" l="1"/>
  <c r="F20" i="4"/>
  <c r="F43" i="4"/>
  <c r="F225" i="4" l="1"/>
  <c r="F211" i="4"/>
  <c r="F209" i="4"/>
  <c r="F208" i="4"/>
  <c r="F111" i="4"/>
  <c r="F108" i="4"/>
  <c r="F102" i="4"/>
  <c r="F101" i="4"/>
  <c r="F99" i="4"/>
  <c r="F94" i="4"/>
  <c r="F93" i="4"/>
  <c r="F92" i="4"/>
  <c r="F91" i="4"/>
  <c r="F86" i="4"/>
  <c r="F82" i="4"/>
  <c r="F81" i="4"/>
  <c r="F80" i="4"/>
  <c r="F73" i="4"/>
  <c r="F72" i="4"/>
  <c r="F71" i="4"/>
  <c r="F70" i="4"/>
  <c r="F69" i="4"/>
  <c r="F68" i="4"/>
  <c r="F63" i="4"/>
  <c r="F62" i="4"/>
  <c r="F58" i="4"/>
  <c r="F57" i="4"/>
  <c r="F56" i="4"/>
  <c r="F55" i="4"/>
  <c r="F54" i="4"/>
  <c r="F53" i="4"/>
  <c r="F42" i="4"/>
  <c r="F40" i="4"/>
  <c r="F39" i="4"/>
  <c r="F35" i="4"/>
  <c r="F34" i="4"/>
  <c r="F28" i="4"/>
  <c r="F25" i="4" s="1"/>
  <c r="F576" i="4"/>
  <c r="L577" i="4"/>
  <c r="L578" i="4"/>
  <c r="L579" i="4"/>
  <c r="L580" i="4"/>
  <c r="F531" i="4"/>
  <c r="L537" i="4"/>
  <c r="L538" i="4"/>
  <c r="L539" i="4"/>
  <c r="L533" i="4"/>
  <c r="L534" i="4"/>
  <c r="L535" i="4"/>
  <c r="L528" i="4" l="1"/>
  <c r="L529" i="4"/>
  <c r="L530" i="4"/>
  <c r="H527" i="4"/>
  <c r="I527" i="4"/>
  <c r="J527" i="4"/>
  <c r="K527" i="4"/>
  <c r="F527" i="4"/>
  <c r="L521" i="4"/>
  <c r="L522" i="4"/>
  <c r="L523" i="4"/>
  <c r="L524" i="4"/>
  <c r="L525" i="4"/>
  <c r="L526" i="4"/>
  <c r="F519" i="4"/>
  <c r="L515" i="4"/>
  <c r="L516" i="4"/>
  <c r="G517" i="4"/>
  <c r="H517" i="4"/>
  <c r="I517" i="4"/>
  <c r="J517" i="4"/>
  <c r="F517" i="4"/>
  <c r="G513" i="4"/>
  <c r="F513" i="4"/>
  <c r="L509" i="4"/>
  <c r="L510" i="4"/>
  <c r="L511" i="4"/>
  <c r="L512" i="4"/>
  <c r="G505" i="4"/>
  <c r="F505" i="4"/>
  <c r="L499" i="4"/>
  <c r="L500" i="4"/>
  <c r="L501" i="4"/>
  <c r="L502" i="4"/>
  <c r="L503" i="4"/>
  <c r="L492" i="4"/>
  <c r="L495" i="4"/>
  <c r="L496" i="4"/>
  <c r="G493" i="4"/>
  <c r="F493" i="4"/>
  <c r="G490" i="4"/>
  <c r="H490" i="4"/>
  <c r="I490" i="4"/>
  <c r="J490" i="4"/>
  <c r="F490" i="4"/>
  <c r="K485" i="4"/>
  <c r="L485" i="4" s="1"/>
  <c r="K486" i="4"/>
  <c r="L486" i="4" s="1"/>
  <c r="J479" i="4"/>
  <c r="H489" i="4" l="1"/>
  <c r="G489" i="4"/>
  <c r="J489" i="4"/>
  <c r="I489" i="4"/>
  <c r="F489" i="4"/>
  <c r="L493" i="4"/>
  <c r="L519" i="4"/>
  <c r="L527" i="4"/>
  <c r="L497" i="4"/>
  <c r="L513" i="4"/>
  <c r="F23" i="4" l="1"/>
  <c r="F16" i="4"/>
  <c r="F17" i="4"/>
  <c r="F15" i="4"/>
  <c r="F13" i="4"/>
  <c r="F12" i="4"/>
  <c r="F14" i="4" l="1"/>
  <c r="F232" i="4"/>
  <c r="F230" i="4"/>
  <c r="F227" i="4"/>
  <c r="F226" i="4"/>
  <c r="F224" i="4"/>
  <c r="F223" i="4"/>
  <c r="F219" i="4"/>
  <c r="F218" i="4" s="1"/>
  <c r="F210" i="4"/>
  <c r="F207" i="4" s="1"/>
  <c r="F206" i="4"/>
  <c r="F205" i="4"/>
  <c r="F203" i="4"/>
  <c r="F202" i="4"/>
  <c r="F199" i="4"/>
  <c r="F195" i="4"/>
  <c r="F192" i="4"/>
  <c r="F191" i="4" s="1"/>
  <c r="F179" i="4"/>
  <c r="F180" i="4"/>
  <c r="F181" i="4"/>
  <c r="F165" i="4"/>
  <c r="F166" i="4"/>
  <c r="F167" i="4"/>
  <c r="F168" i="4"/>
  <c r="F156" i="4"/>
  <c r="F147" i="4"/>
  <c r="F148" i="4"/>
  <c r="F149" i="4"/>
  <c r="F150" i="4"/>
  <c r="F152" i="4"/>
  <c r="F153" i="4"/>
  <c r="F155" i="4"/>
  <c r="F157" i="4"/>
  <c r="F158" i="4"/>
  <c r="F159" i="4"/>
  <c r="F160" i="4"/>
  <c r="F141" i="4"/>
  <c r="F142" i="4"/>
  <c r="F143" i="4"/>
  <c r="F144" i="4"/>
  <c r="F145" i="4"/>
  <c r="F146" i="4"/>
  <c r="F140" i="4"/>
  <c r="F130" i="4"/>
  <c r="F135" i="4"/>
  <c r="F136" i="4"/>
  <c r="F137" i="4"/>
  <c r="F138" i="4"/>
  <c r="F139" i="4"/>
  <c r="F128" i="4"/>
  <c r="F127" i="4"/>
  <c r="F126" i="4"/>
  <c r="F123" i="4"/>
  <c r="F122" i="4"/>
  <c r="F121" i="4"/>
  <c r="F120" i="4"/>
  <c r="I120" i="4"/>
  <c r="F117" i="4"/>
  <c r="F114" i="4"/>
  <c r="F100" i="4"/>
  <c r="F103" i="4"/>
  <c r="F104" i="4"/>
  <c r="F105" i="4"/>
  <c r="F106" i="4"/>
  <c r="F107" i="4"/>
  <c r="F95" i="4"/>
  <c r="F96" i="4"/>
  <c r="F98" i="4"/>
  <c r="F83" i="4"/>
  <c r="F74" i="4"/>
  <c r="F75" i="4"/>
  <c r="F76" i="4"/>
  <c r="F77" i="4"/>
  <c r="F78" i="4"/>
  <c r="F65" i="4"/>
  <c r="F59" i="4"/>
  <c r="F49" i="4"/>
  <c r="F41" i="4"/>
  <c r="F36" i="4"/>
  <c r="F32" i="4" s="1"/>
  <c r="F396" i="4"/>
  <c r="F251" i="4"/>
  <c r="F178" i="4" l="1"/>
  <c r="F221" i="4"/>
  <c r="C38" i="3"/>
  <c r="C35" i="3" s="1"/>
  <c r="F183" i="4"/>
  <c r="F200" i="4"/>
  <c r="F129" i="4"/>
  <c r="F37" i="4"/>
  <c r="F164" i="4"/>
  <c r="F66" i="4"/>
  <c r="F84" i="4"/>
  <c r="F118" i="4"/>
  <c r="C29" i="2"/>
  <c r="J14" i="4" l="1"/>
  <c r="I14" i="4"/>
  <c r="K50" i="4"/>
  <c r="L50" i="4" s="1"/>
  <c r="K464" i="4" l="1"/>
  <c r="L464" i="4" s="1"/>
  <c r="J658" i="4" l="1"/>
  <c r="I658" i="4"/>
  <c r="H658" i="4"/>
  <c r="G658" i="4"/>
  <c r="F658" i="4"/>
  <c r="H251" i="4" l="1"/>
  <c r="H304" i="4"/>
  <c r="H267" i="4"/>
  <c r="H241" i="4"/>
  <c r="L540" i="4"/>
  <c r="I117" i="4"/>
  <c r="I113" i="4" s="1"/>
  <c r="J117" i="4"/>
  <c r="J113" i="4" s="1"/>
  <c r="K341" i="4"/>
  <c r="L341" i="4" s="1"/>
  <c r="K618" i="4"/>
  <c r="L618" i="4" l="1"/>
  <c r="K617" i="4"/>
  <c r="K605" i="4"/>
  <c r="L605" i="4" s="1"/>
  <c r="L508" i="4"/>
  <c r="K435" i="4"/>
  <c r="L435" i="4" s="1"/>
  <c r="H396" i="4"/>
  <c r="K399" i="4"/>
  <c r="L399" i="4" s="1"/>
  <c r="K369" i="4"/>
  <c r="L369" i="4" s="1"/>
  <c r="K318" i="4"/>
  <c r="L318" i="4" s="1"/>
  <c r="K282" i="4"/>
  <c r="L282" i="4" s="1"/>
  <c r="K254" i="4"/>
  <c r="L254" i="4" s="1"/>
  <c r="K206" i="4" l="1"/>
  <c r="F113" i="4"/>
  <c r="K100" i="4"/>
  <c r="L100" i="4" s="1"/>
  <c r="L206" i="4" l="1"/>
  <c r="K108" i="4"/>
  <c r="L108" i="4" s="1"/>
  <c r="F11" i="3" l="1"/>
  <c r="G11" i="3"/>
  <c r="F10" i="3"/>
  <c r="G10" i="3"/>
  <c r="H103" i="2" l="1"/>
  <c r="H102" i="2" s="1"/>
  <c r="E102" i="2"/>
  <c r="I103" i="2" l="1"/>
  <c r="I683" i="4" l="1"/>
  <c r="J683" i="4"/>
  <c r="G715" i="4"/>
  <c r="H715" i="4"/>
  <c r="I715" i="4"/>
  <c r="J715" i="4"/>
  <c r="F715" i="4"/>
  <c r="K343" i="4" l="1"/>
  <c r="L343" i="4" s="1"/>
  <c r="K568" i="4"/>
  <c r="L568" i="4" s="1"/>
  <c r="L225" i="4" l="1"/>
  <c r="K224" i="4"/>
  <c r="K150" i="4"/>
  <c r="L151" i="4" s="1"/>
  <c r="L224" i="4" l="1"/>
  <c r="K451" i="4" l="1"/>
  <c r="L451" i="4" s="1"/>
  <c r="K450" i="4"/>
  <c r="L450" i="4" s="1"/>
  <c r="I37" i="4" l="1"/>
  <c r="F44" i="2"/>
  <c r="K149" i="4" l="1"/>
  <c r="K567" i="4"/>
  <c r="L567" i="4" s="1"/>
  <c r="K340" i="4"/>
  <c r="L340" i="4" s="1"/>
  <c r="L150" i="4" l="1"/>
  <c r="K205" i="4"/>
  <c r="L205" i="4" s="1"/>
  <c r="G118" i="4"/>
  <c r="G112" i="4" s="1"/>
  <c r="K96" i="4" l="1"/>
  <c r="L96" i="4" l="1"/>
  <c r="J120" i="4"/>
  <c r="D29" i="2" l="1"/>
  <c r="D7" i="2"/>
  <c r="F29" i="2" l="1"/>
  <c r="H32" i="2"/>
  <c r="I32" i="2" s="1"/>
  <c r="K124" i="4" l="1"/>
  <c r="L124" i="4" s="1"/>
  <c r="K119" i="4"/>
  <c r="L119" i="4" s="1"/>
  <c r="I666" i="4" l="1"/>
  <c r="J666" i="4"/>
  <c r="K591" i="4" l="1"/>
  <c r="L591" i="4" s="1"/>
  <c r="K592" i="4"/>
  <c r="L592" i="4" s="1"/>
  <c r="K594" i="4"/>
  <c r="L594" i="4" s="1"/>
  <c r="K595" i="4"/>
  <c r="L595" i="4" s="1"/>
  <c r="K596" i="4"/>
  <c r="L596" i="4" s="1"/>
  <c r="K597" i="4"/>
  <c r="L597" i="4" s="1"/>
  <c r="K600" i="4"/>
  <c r="L600" i="4" s="1"/>
  <c r="K602" i="4"/>
  <c r="L602" i="4" s="1"/>
  <c r="K603" i="4"/>
  <c r="L603" i="4" s="1"/>
  <c r="K604" i="4"/>
  <c r="L604" i="4" s="1"/>
  <c r="K607" i="4"/>
  <c r="L607" i="4" s="1"/>
  <c r="K608" i="4"/>
  <c r="L608" i="4" s="1"/>
  <c r="K609" i="4"/>
  <c r="L609" i="4" s="1"/>
  <c r="K610" i="4"/>
  <c r="L610" i="4" s="1"/>
  <c r="K611" i="4"/>
  <c r="L611" i="4" s="1"/>
  <c r="K612" i="4"/>
  <c r="L612" i="4" s="1"/>
  <c r="K615" i="4"/>
  <c r="L615" i="4" s="1"/>
  <c r="K616" i="4"/>
  <c r="L616" i="4" s="1"/>
  <c r="K477" i="4"/>
  <c r="L477" i="4" s="1"/>
  <c r="K478" i="4"/>
  <c r="L478" i="4" s="1"/>
  <c r="K480" i="4"/>
  <c r="K481" i="4"/>
  <c r="L481" i="4" s="1"/>
  <c r="K482" i="4"/>
  <c r="L482" i="4" s="1"/>
  <c r="K483" i="4"/>
  <c r="L483" i="4" s="1"/>
  <c r="L488" i="4"/>
  <c r="L541" i="4"/>
  <c r="K546" i="4"/>
  <c r="L546" i="4" s="1"/>
  <c r="K550" i="4"/>
  <c r="L550" i="4" s="1"/>
  <c r="K551" i="4"/>
  <c r="L551" i="4" s="1"/>
  <c r="K552" i="4"/>
  <c r="L552" i="4" s="1"/>
  <c r="K554" i="4"/>
  <c r="L554" i="4" s="1"/>
  <c r="K556" i="4"/>
  <c r="L556" i="4" s="1"/>
  <c r="K557" i="4"/>
  <c r="L557" i="4" s="1"/>
  <c r="K558" i="4"/>
  <c r="L558" i="4" s="1"/>
  <c r="K559" i="4"/>
  <c r="L559" i="4" s="1"/>
  <c r="K560" i="4"/>
  <c r="L560" i="4" s="1"/>
  <c r="K561" i="4"/>
  <c r="L561" i="4" s="1"/>
  <c r="K562" i="4"/>
  <c r="L562" i="4" s="1"/>
  <c r="K563" i="4"/>
  <c r="L563" i="4" s="1"/>
  <c r="K564" i="4"/>
  <c r="L564" i="4" s="1"/>
  <c r="K566" i="4"/>
  <c r="L566" i="4" s="1"/>
  <c r="K571" i="4"/>
  <c r="L571" i="4" s="1"/>
  <c r="K572" i="4"/>
  <c r="L572" i="4" s="1"/>
  <c r="K573" i="4"/>
  <c r="L573" i="4" s="1"/>
  <c r="K581" i="4"/>
  <c r="K576" i="4" s="1"/>
  <c r="K423" i="4"/>
  <c r="L423" i="4" s="1"/>
  <c r="K424" i="4"/>
  <c r="L424" i="4" s="1"/>
  <c r="K426" i="4"/>
  <c r="L426" i="4" s="1"/>
  <c r="K427" i="4"/>
  <c r="L427" i="4" s="1"/>
  <c r="K428" i="4"/>
  <c r="L428" i="4" s="1"/>
  <c r="K431" i="4"/>
  <c r="L431" i="4" s="1"/>
  <c r="K433" i="4"/>
  <c r="L433" i="4" s="1"/>
  <c r="K434" i="4"/>
  <c r="L434" i="4" s="1"/>
  <c r="K437" i="4"/>
  <c r="L437" i="4" s="1"/>
  <c r="K438" i="4"/>
  <c r="L438" i="4" s="1"/>
  <c r="K439" i="4"/>
  <c r="L439" i="4" s="1"/>
  <c r="K440" i="4"/>
  <c r="L440" i="4" s="1"/>
  <c r="K443" i="4"/>
  <c r="K444" i="4"/>
  <c r="L444" i="4" s="1"/>
  <c r="K445" i="4"/>
  <c r="L445" i="4" s="1"/>
  <c r="K448" i="4"/>
  <c r="L448" i="4" s="1"/>
  <c r="K449" i="4"/>
  <c r="L449" i="4" s="1"/>
  <c r="K454" i="4"/>
  <c r="L454" i="4" s="1"/>
  <c r="K463" i="4"/>
  <c r="K458" i="4" s="1"/>
  <c r="K467" i="4"/>
  <c r="K466" i="4" s="1"/>
  <c r="K387" i="4"/>
  <c r="L387" i="4" s="1"/>
  <c r="K388" i="4"/>
  <c r="L388" i="4" s="1"/>
  <c r="K390" i="4"/>
  <c r="K391" i="4"/>
  <c r="L391" i="4" s="1"/>
  <c r="K392" i="4"/>
  <c r="L392" i="4" s="1"/>
  <c r="K395" i="4"/>
  <c r="L395" i="4" s="1"/>
  <c r="K397" i="4"/>
  <c r="L397" i="4" s="1"/>
  <c r="K398" i="4"/>
  <c r="L398" i="4" s="1"/>
  <c r="K400" i="4"/>
  <c r="L400" i="4" s="1"/>
  <c r="K401" i="4"/>
  <c r="L401" i="4" s="1"/>
  <c r="K402" i="4"/>
  <c r="L402" i="4" s="1"/>
  <c r="K403" i="4"/>
  <c r="L403" i="4" s="1"/>
  <c r="K404" i="4"/>
  <c r="K405" i="4"/>
  <c r="L405" i="4" s="1"/>
  <c r="K407" i="4"/>
  <c r="L407" i="4" s="1"/>
  <c r="K409" i="4"/>
  <c r="K410" i="4"/>
  <c r="L410" i="4" s="1"/>
  <c r="K411" i="4"/>
  <c r="L411" i="4" s="1"/>
  <c r="K413" i="4"/>
  <c r="L413" i="4" s="1"/>
  <c r="K415" i="4"/>
  <c r="L415" i="4" s="1"/>
  <c r="K355" i="4"/>
  <c r="L355" i="4" s="1"/>
  <c r="K356" i="4"/>
  <c r="L356" i="4" s="1"/>
  <c r="K358" i="4"/>
  <c r="K359" i="4"/>
  <c r="K360" i="4"/>
  <c r="L360" i="4" s="1"/>
  <c r="K364" i="4"/>
  <c r="L364" i="4" s="1"/>
  <c r="K366" i="4"/>
  <c r="K367" i="4"/>
  <c r="L367" i="4" s="1"/>
  <c r="K368" i="4"/>
  <c r="L368" i="4" s="1"/>
  <c r="K373" i="4"/>
  <c r="L373" i="4" s="1"/>
  <c r="K376" i="4"/>
  <c r="K378" i="4"/>
  <c r="L378" i="4" s="1"/>
  <c r="K305" i="4"/>
  <c r="L305" i="4" s="1"/>
  <c r="K306" i="4"/>
  <c r="L306" i="4" s="1"/>
  <c r="K308" i="4"/>
  <c r="K309" i="4"/>
  <c r="L309" i="4" s="1"/>
  <c r="K310" i="4"/>
  <c r="L310" i="4" s="1"/>
  <c r="K313" i="4"/>
  <c r="L313" i="4" s="1"/>
  <c r="K315" i="4"/>
  <c r="K316" i="4"/>
  <c r="L316" i="4" s="1"/>
  <c r="K317" i="4"/>
  <c r="L317" i="4" s="1"/>
  <c r="K319" i="4"/>
  <c r="L319" i="4" s="1"/>
  <c r="K320" i="4"/>
  <c r="L320" i="4" s="1"/>
  <c r="K321" i="4"/>
  <c r="L321" i="4" s="1"/>
  <c r="K322" i="4"/>
  <c r="L322" i="4" s="1"/>
  <c r="K323" i="4"/>
  <c r="L323" i="4" s="1"/>
  <c r="K324" i="4"/>
  <c r="L324" i="4" s="1"/>
  <c r="K325" i="4"/>
  <c r="L325" i="4" s="1"/>
  <c r="K326" i="4"/>
  <c r="L326" i="4" s="1"/>
  <c r="K327" i="4"/>
  <c r="L327" i="4" s="1"/>
  <c r="K328" i="4"/>
  <c r="L328" i="4" s="1"/>
  <c r="K329" i="4"/>
  <c r="L329" i="4" s="1"/>
  <c r="K331" i="4"/>
  <c r="L331" i="4" s="1"/>
  <c r="K332" i="4"/>
  <c r="L332" i="4" s="1"/>
  <c r="K333" i="4"/>
  <c r="L333" i="4" s="1"/>
  <c r="K334" i="4"/>
  <c r="L334" i="4" s="1"/>
  <c r="K338" i="4"/>
  <c r="K339" i="4"/>
  <c r="L339" i="4" s="1"/>
  <c r="K342" i="4"/>
  <c r="K344" i="4"/>
  <c r="L344" i="4" s="1"/>
  <c r="K345" i="4"/>
  <c r="K268" i="4"/>
  <c r="L268" i="4" s="1"/>
  <c r="K269" i="4"/>
  <c r="L269" i="4" s="1"/>
  <c r="K271" i="4"/>
  <c r="L271" i="4" s="1"/>
  <c r="K272" i="4"/>
  <c r="L272" i="4" s="1"/>
  <c r="K273" i="4"/>
  <c r="L273" i="4" s="1"/>
  <c r="K274" i="4"/>
  <c r="K277" i="4"/>
  <c r="L277" i="4" s="1"/>
  <c r="K279" i="4"/>
  <c r="K280" i="4"/>
  <c r="L280" i="4" s="1"/>
  <c r="K281" i="4"/>
  <c r="L281" i="4" s="1"/>
  <c r="K283" i="4"/>
  <c r="L283" i="4" s="1"/>
  <c r="K284" i="4"/>
  <c r="L284" i="4" s="1"/>
  <c r="K286" i="4"/>
  <c r="L286" i="4" s="1"/>
  <c r="K287" i="4"/>
  <c r="L287" i="4" s="1"/>
  <c r="K288" i="4"/>
  <c r="K290" i="4"/>
  <c r="L290" i="4" s="1"/>
  <c r="K291" i="4"/>
  <c r="L291" i="4" s="1"/>
  <c r="K294" i="4"/>
  <c r="L294" i="4" s="1"/>
  <c r="K296" i="4"/>
  <c r="L296" i="4" s="1"/>
  <c r="K243" i="4"/>
  <c r="L243" i="4" s="1"/>
  <c r="K245" i="4"/>
  <c r="L245" i="4" s="1"/>
  <c r="K246" i="4"/>
  <c r="L246" i="4" s="1"/>
  <c r="K247" i="4"/>
  <c r="L247" i="4" s="1"/>
  <c r="K250" i="4"/>
  <c r="L250" i="4" s="1"/>
  <c r="K252" i="4"/>
  <c r="L252" i="4" s="1"/>
  <c r="K253" i="4"/>
  <c r="L253" i="4" s="1"/>
  <c r="K255" i="4"/>
  <c r="L255" i="4" s="1"/>
  <c r="K256" i="4"/>
  <c r="L256" i="4" s="1"/>
  <c r="K257" i="4"/>
  <c r="L257" i="4" s="1"/>
  <c r="K259" i="4"/>
  <c r="K242" i="4"/>
  <c r="L242" i="4" s="1"/>
  <c r="G414" i="4"/>
  <c r="H414" i="4"/>
  <c r="I414" i="4"/>
  <c r="J414" i="4"/>
  <c r="F414" i="4"/>
  <c r="K122" i="4"/>
  <c r="K94" i="4"/>
  <c r="L94" i="4" s="1"/>
  <c r="L259" i="4" l="1"/>
  <c r="K152" i="4"/>
  <c r="K337" i="4"/>
  <c r="K442" i="4"/>
  <c r="K365" i="4"/>
  <c r="K375" i="4"/>
  <c r="L443" i="4"/>
  <c r="L288" i="4"/>
  <c r="K278" i="4"/>
  <c r="L279" i="4"/>
  <c r="L359" i="4"/>
  <c r="K357" i="4"/>
  <c r="L467" i="4"/>
  <c r="K389" i="4"/>
  <c r="K307" i="4"/>
  <c r="K479" i="4"/>
  <c r="L463" i="4"/>
  <c r="L581" i="4"/>
  <c r="L409" i="4"/>
  <c r="K408" i="4"/>
  <c r="K314" i="4"/>
  <c r="L308" i="4"/>
  <c r="L274" i="4"/>
  <c r="L390" i="4"/>
  <c r="L315" i="4"/>
  <c r="L404" i="4"/>
  <c r="L366" i="4"/>
  <c r="L342" i="4"/>
  <c r="L376" i="4"/>
  <c r="L338" i="4"/>
  <c r="L358" i="4"/>
  <c r="L531" i="4"/>
  <c r="L536" i="4"/>
  <c r="L518" i="4"/>
  <c r="K517" i="4"/>
  <c r="L517" i="4" s="1"/>
  <c r="L507" i="4"/>
  <c r="L505" i="4"/>
  <c r="L491" i="4"/>
  <c r="K490" i="4"/>
  <c r="L490" i="4" s="1"/>
  <c r="L480" i="4"/>
  <c r="L345" i="4"/>
  <c r="K330" i="4"/>
  <c r="K414" i="4"/>
  <c r="L414" i="4" s="1"/>
  <c r="J303" i="4" l="1"/>
  <c r="G614" i="4" l="1"/>
  <c r="H614" i="4"/>
  <c r="I614" i="4"/>
  <c r="J614" i="4"/>
  <c r="I601" i="4"/>
  <c r="J601" i="4"/>
  <c r="H599" i="4"/>
  <c r="I599" i="4"/>
  <c r="J599" i="4"/>
  <c r="I593" i="4"/>
  <c r="J593" i="4"/>
  <c r="H590" i="4"/>
  <c r="H589" i="4" s="1"/>
  <c r="I590" i="4"/>
  <c r="J590" i="4"/>
  <c r="I555" i="4"/>
  <c r="J555" i="4"/>
  <c r="I549" i="4"/>
  <c r="G545" i="4"/>
  <c r="G487" i="4"/>
  <c r="H487" i="4"/>
  <c r="I487" i="4"/>
  <c r="J487" i="4"/>
  <c r="H476" i="4"/>
  <c r="G432" i="4"/>
  <c r="I432" i="4"/>
  <c r="J432" i="4"/>
  <c r="G430" i="4"/>
  <c r="H430" i="4"/>
  <c r="I430" i="4"/>
  <c r="J430" i="4"/>
  <c r="I425" i="4"/>
  <c r="J425" i="4"/>
  <c r="G422" i="4"/>
  <c r="H422" i="4"/>
  <c r="I422" i="4"/>
  <c r="J422" i="4"/>
  <c r="G412" i="4"/>
  <c r="H412" i="4"/>
  <c r="I412" i="4"/>
  <c r="J412" i="4"/>
  <c r="G406" i="4"/>
  <c r="H406" i="4"/>
  <c r="I406" i="4"/>
  <c r="J406" i="4"/>
  <c r="I396" i="4"/>
  <c r="J396" i="4"/>
  <c r="G394" i="4"/>
  <c r="H394" i="4"/>
  <c r="I394" i="4"/>
  <c r="J394" i="4"/>
  <c r="G386" i="4"/>
  <c r="H386" i="4"/>
  <c r="I386" i="4"/>
  <c r="J386" i="4"/>
  <c r="G363" i="4"/>
  <c r="H363" i="4"/>
  <c r="I363" i="4"/>
  <c r="J363" i="4"/>
  <c r="G354" i="4"/>
  <c r="H354" i="4"/>
  <c r="I354" i="4"/>
  <c r="J354" i="4"/>
  <c r="G330" i="4"/>
  <c r="G312" i="4"/>
  <c r="H312" i="4"/>
  <c r="H303" i="4" s="1"/>
  <c r="I312" i="4"/>
  <c r="G304" i="4"/>
  <c r="I304" i="4"/>
  <c r="G295" i="4"/>
  <c r="H295" i="4"/>
  <c r="I295" i="4"/>
  <c r="J295" i="4"/>
  <c r="I289" i="4"/>
  <c r="J289" i="4"/>
  <c r="G276" i="4"/>
  <c r="D14" i="3" s="1"/>
  <c r="H276" i="4"/>
  <c r="I276" i="4"/>
  <c r="J276" i="4"/>
  <c r="I270" i="4"/>
  <c r="J270" i="4"/>
  <c r="G267" i="4"/>
  <c r="I267" i="4"/>
  <c r="J267" i="4"/>
  <c r="G258" i="4"/>
  <c r="H258" i="4"/>
  <c r="I258" i="4"/>
  <c r="J258" i="4"/>
  <c r="I251" i="4"/>
  <c r="J251" i="4"/>
  <c r="G249" i="4"/>
  <c r="H249" i="4"/>
  <c r="H240" i="4" s="1"/>
  <c r="I249" i="4"/>
  <c r="J249" i="4"/>
  <c r="I244" i="4"/>
  <c r="J244" i="4"/>
  <c r="G241" i="4"/>
  <c r="I241" i="4"/>
  <c r="J241" i="4"/>
  <c r="H266" i="4" l="1"/>
  <c r="J421" i="4"/>
  <c r="H421" i="4"/>
  <c r="J475" i="4"/>
  <c r="K432" i="4"/>
  <c r="G421" i="4"/>
  <c r="G475" i="4"/>
  <c r="H475" i="4"/>
  <c r="I475" i="4"/>
  <c r="K593" i="4"/>
  <c r="I421" i="4"/>
  <c r="I385" i="4"/>
  <c r="G589" i="4"/>
  <c r="J385" i="4"/>
  <c r="H385" i="4"/>
  <c r="G385" i="4"/>
  <c r="I353" i="4"/>
  <c r="J589" i="4"/>
  <c r="J353" i="4"/>
  <c r="I303" i="4"/>
  <c r="G353" i="4"/>
  <c r="G266" i="4"/>
  <c r="J266" i="4"/>
  <c r="G240" i="4"/>
  <c r="J240" i="4"/>
  <c r="I240" i="4"/>
  <c r="I266" i="4"/>
  <c r="K312" i="4"/>
  <c r="K476" i="4"/>
  <c r="K487" i="4"/>
  <c r="K489" i="4"/>
  <c r="K549" i="4"/>
  <c r="K555" i="4"/>
  <c r="K304" i="4"/>
  <c r="K590" i="4"/>
  <c r="K599" i="4"/>
  <c r="K601" i="4"/>
  <c r="K614" i="4"/>
  <c r="K241" i="4"/>
  <c r="K244" i="4"/>
  <c r="K249" i="4"/>
  <c r="K251" i="4"/>
  <c r="K258" i="4"/>
  <c r="K267" i="4"/>
  <c r="K270" i="4"/>
  <c r="K276" i="4"/>
  <c r="K289" i="4"/>
  <c r="K295" i="4"/>
  <c r="K354" i="4"/>
  <c r="K363" i="4"/>
  <c r="K386" i="4"/>
  <c r="K394" i="4"/>
  <c r="K396" i="4"/>
  <c r="K406" i="4"/>
  <c r="K412" i="4"/>
  <c r="K422" i="4"/>
  <c r="K425" i="4"/>
  <c r="K430" i="4"/>
  <c r="K447" i="4"/>
  <c r="G303" i="4"/>
  <c r="I589" i="4"/>
  <c r="H353" i="4"/>
  <c r="F614" i="4"/>
  <c r="F599" i="4"/>
  <c r="F590" i="4"/>
  <c r="K421" i="4" l="1"/>
  <c r="K475" i="4"/>
  <c r="K385" i="4"/>
  <c r="K353" i="4"/>
  <c r="K240" i="4"/>
  <c r="K266" i="4"/>
  <c r="K303" i="4"/>
  <c r="K589" i="4"/>
  <c r="L593" i="4"/>
  <c r="L599" i="4"/>
  <c r="L617" i="4"/>
  <c r="L614" i="4"/>
  <c r="L590" i="4"/>
  <c r="L601" i="4"/>
  <c r="F589" i="4"/>
  <c r="L589" i="4" l="1"/>
  <c r="L549" i="4"/>
  <c r="F555" i="4"/>
  <c r="L555" i="4" s="1"/>
  <c r="F545" i="4"/>
  <c r="L545" i="4" s="1"/>
  <c r="L489" i="4"/>
  <c r="F487" i="4"/>
  <c r="L479" i="4"/>
  <c r="F476" i="4"/>
  <c r="F475" i="4" l="1"/>
  <c r="L487" i="4"/>
  <c r="L476" i="4"/>
  <c r="L466" i="4" l="1"/>
  <c r="L458" i="4"/>
  <c r="L447" i="4"/>
  <c r="L442" i="4"/>
  <c r="F432" i="4"/>
  <c r="L432" i="4" s="1"/>
  <c r="F430" i="4"/>
  <c r="L430" i="4" s="1"/>
  <c r="L425" i="4"/>
  <c r="F422" i="4"/>
  <c r="L389" i="4"/>
  <c r="L408" i="4"/>
  <c r="F412" i="4"/>
  <c r="L412" i="4" s="1"/>
  <c r="F406" i="4"/>
  <c r="L406" i="4" s="1"/>
  <c r="L396" i="4"/>
  <c r="F394" i="4"/>
  <c r="L394" i="4" s="1"/>
  <c r="F386" i="4"/>
  <c r="L357" i="4"/>
  <c r="L375" i="4"/>
  <c r="L365" i="4"/>
  <c r="F363" i="4"/>
  <c r="F354" i="4"/>
  <c r="L354" i="4" s="1"/>
  <c r="L337" i="4"/>
  <c r="L314" i="4"/>
  <c r="L330" i="4"/>
  <c r="F312" i="4"/>
  <c r="L312" i="4" s="1"/>
  <c r="L307" i="4"/>
  <c r="F304" i="4"/>
  <c r="L304" i="4" s="1"/>
  <c r="F295" i="4"/>
  <c r="L295" i="4" s="1"/>
  <c r="L270" i="4"/>
  <c r="L278" i="4"/>
  <c r="F289" i="4"/>
  <c r="L289" i="4" s="1"/>
  <c r="F276" i="4"/>
  <c r="F267" i="4"/>
  <c r="L267" i="4" s="1"/>
  <c r="F258" i="4"/>
  <c r="L258" i="4" s="1"/>
  <c r="L251" i="4"/>
  <c r="F249" i="4"/>
  <c r="L244" i="4"/>
  <c r="F241" i="4"/>
  <c r="L241" i="4" s="1"/>
  <c r="L422" i="4" l="1"/>
  <c r="F421" i="4"/>
  <c r="L421" i="4" s="1"/>
  <c r="F385" i="4"/>
  <c r="L385" i="4" s="1"/>
  <c r="L249" i="4"/>
  <c r="L276" i="4"/>
  <c r="C14" i="3"/>
  <c r="L363" i="4"/>
  <c r="L386" i="4"/>
  <c r="F353" i="4"/>
  <c r="L353" i="4" s="1"/>
  <c r="F266" i="4"/>
  <c r="L266" i="4" s="1"/>
  <c r="F303" i="4"/>
  <c r="L303" i="4" s="1"/>
  <c r="F240" i="4"/>
  <c r="L240" i="4" s="1"/>
  <c r="K192" i="4" l="1"/>
  <c r="K191" i="4" s="1"/>
  <c r="K183" i="4" s="1"/>
  <c r="H38" i="3" l="1"/>
  <c r="H35" i="3" s="1"/>
  <c r="L191" i="4"/>
  <c r="L192" i="4"/>
  <c r="K700" i="4"/>
  <c r="L700" i="4" s="1"/>
  <c r="K101" i="4" l="1"/>
  <c r="L101" i="4" s="1"/>
  <c r="L227" i="4" l="1"/>
  <c r="F38" i="1"/>
  <c r="C8" i="2" l="1"/>
  <c r="C7" i="2" s="1"/>
  <c r="H749" i="4" l="1"/>
  <c r="G749" i="4"/>
  <c r="K201" i="4" l="1"/>
  <c r="L201" i="4" s="1"/>
  <c r="F79" i="4" l="1"/>
  <c r="C26" i="3" s="1"/>
  <c r="G79" i="4"/>
  <c r="D26" i="3" s="1"/>
  <c r="H79" i="4"/>
  <c r="I79" i="4"/>
  <c r="F26" i="3" s="1"/>
  <c r="J79" i="4"/>
  <c r="G26" i="3" s="1"/>
  <c r="F51" i="4"/>
  <c r="G51" i="4"/>
  <c r="G60" i="4"/>
  <c r="E26" i="3" l="1"/>
  <c r="K148" i="4"/>
  <c r="L149" i="4" s="1"/>
  <c r="K203" i="4"/>
  <c r="L203" i="4" s="1"/>
  <c r="K219" i="4" l="1"/>
  <c r="K147" i="4"/>
  <c r="L219" i="4" l="1"/>
  <c r="K218" i="4"/>
  <c r="L148" i="4"/>
  <c r="L147" i="4"/>
  <c r="I108" i="2" l="1"/>
  <c r="I106" i="2"/>
  <c r="D104" i="2"/>
  <c r="E105" i="2"/>
  <c r="E104" i="2" s="1"/>
  <c r="F105" i="2"/>
  <c r="F104" i="2" s="1"/>
  <c r="G105" i="2"/>
  <c r="G104" i="2" s="1"/>
  <c r="C105" i="2"/>
  <c r="H105" i="2" l="1"/>
  <c r="H104" i="2" s="1"/>
  <c r="F33" i="1" s="1"/>
  <c r="I105" i="2" l="1"/>
  <c r="G17" i="3"/>
  <c r="G16" i="3" s="1"/>
  <c r="F17" i="3"/>
  <c r="F16" i="3" s="1"/>
  <c r="E17" i="3"/>
  <c r="E16" i="3" s="1"/>
  <c r="G15" i="3"/>
  <c r="G9" i="3"/>
  <c r="F15" i="3"/>
  <c r="F9" i="3"/>
  <c r="K78" i="4"/>
  <c r="L78" i="4" l="1"/>
  <c r="F8" i="3"/>
  <c r="G8" i="3"/>
  <c r="I775" i="4"/>
  <c r="K771" i="4"/>
  <c r="K774" i="4"/>
  <c r="K776" i="4"/>
  <c r="L776" i="4" s="1"/>
  <c r="K778" i="4"/>
  <c r="L778" i="4" s="1"/>
  <c r="K779" i="4"/>
  <c r="L779" i="4" s="1"/>
  <c r="K781" i="4"/>
  <c r="K782" i="4"/>
  <c r="L782" i="4" s="1"/>
  <c r="K767" i="4"/>
  <c r="K768" i="4"/>
  <c r="K770" i="4"/>
  <c r="E14" i="3" s="1"/>
  <c r="L765" i="4"/>
  <c r="L764" i="4"/>
  <c r="I780" i="4"/>
  <c r="J780" i="4"/>
  <c r="I777" i="4"/>
  <c r="J777" i="4"/>
  <c r="J775" i="4"/>
  <c r="J771" i="4"/>
  <c r="I771" i="4"/>
  <c r="H771" i="4"/>
  <c r="G771" i="4"/>
  <c r="I763" i="4"/>
  <c r="J763" i="4"/>
  <c r="K766" i="4" l="1"/>
  <c r="I773" i="4"/>
  <c r="J773" i="4"/>
  <c r="L774" i="4"/>
  <c r="L770" i="4"/>
  <c r="L768" i="4"/>
  <c r="L767" i="4"/>
  <c r="K775" i="4"/>
  <c r="L772" i="4"/>
  <c r="L781" i="4"/>
  <c r="K780" i="4"/>
  <c r="K763" i="4"/>
  <c r="K777" i="4"/>
  <c r="J762" i="4"/>
  <c r="I762" i="4"/>
  <c r="J695" i="4"/>
  <c r="I695" i="4"/>
  <c r="J697" i="4"/>
  <c r="I697" i="4"/>
  <c r="J709" i="4"/>
  <c r="I709" i="4"/>
  <c r="J712" i="4"/>
  <c r="G25" i="3" s="1"/>
  <c r="I712" i="4"/>
  <c r="F25" i="3" s="1"/>
  <c r="J750" i="4"/>
  <c r="J749" i="4" s="1"/>
  <c r="I750" i="4"/>
  <c r="G34" i="3"/>
  <c r="F34" i="3"/>
  <c r="K727" i="4"/>
  <c r="L727" i="4" s="1"/>
  <c r="K730" i="4"/>
  <c r="K731" i="4"/>
  <c r="L731" i="4" s="1"/>
  <c r="K732" i="4"/>
  <c r="K748" i="4"/>
  <c r="K746" i="4" s="1"/>
  <c r="K751" i="4"/>
  <c r="K750" i="4" s="1"/>
  <c r="L713" i="4"/>
  <c r="L714" i="4"/>
  <c r="K716" i="4"/>
  <c r="K717" i="4"/>
  <c r="L717" i="4" s="1"/>
  <c r="K719" i="4"/>
  <c r="K721" i="4"/>
  <c r="L721" i="4" s="1"/>
  <c r="L723" i="4"/>
  <c r="K724" i="4"/>
  <c r="L724" i="4" s="1"/>
  <c r="K725" i="4"/>
  <c r="L725" i="4" s="1"/>
  <c r="K726" i="4"/>
  <c r="L726" i="4" s="1"/>
  <c r="K701" i="4"/>
  <c r="L701" i="4" s="1"/>
  <c r="K702" i="4"/>
  <c r="L702" i="4" s="1"/>
  <c r="K705" i="4"/>
  <c r="K706" i="4"/>
  <c r="L706" i="4" s="1"/>
  <c r="K708" i="4"/>
  <c r="L708" i="4" s="1"/>
  <c r="K710" i="4"/>
  <c r="L710" i="4" s="1"/>
  <c r="K711" i="4"/>
  <c r="L711" i="4" s="1"/>
  <c r="K694" i="4"/>
  <c r="L694" i="4" s="1"/>
  <c r="K696" i="4"/>
  <c r="K698" i="4"/>
  <c r="K699" i="4"/>
  <c r="L699" i="4" s="1"/>
  <c r="J691" i="4"/>
  <c r="I691" i="4"/>
  <c r="L682" i="4"/>
  <c r="L685" i="4"/>
  <c r="L686" i="4"/>
  <c r="L687" i="4"/>
  <c r="L689" i="4"/>
  <c r="L690" i="4"/>
  <c r="L681" i="4"/>
  <c r="J680" i="4"/>
  <c r="I680" i="4"/>
  <c r="K718" i="4" l="1"/>
  <c r="K704" i="4"/>
  <c r="K729" i="4"/>
  <c r="L732" i="4"/>
  <c r="K697" i="4"/>
  <c r="K773" i="4"/>
  <c r="L730" i="4"/>
  <c r="L705" i="4"/>
  <c r="L684" i="4"/>
  <c r="L719" i="4"/>
  <c r="L716" i="4"/>
  <c r="K715" i="4"/>
  <c r="I761" i="4"/>
  <c r="I760" i="4" s="1"/>
  <c r="J761" i="4"/>
  <c r="J760" i="4" s="1"/>
  <c r="L698" i="4"/>
  <c r="I728" i="4"/>
  <c r="K691" i="4"/>
  <c r="L692" i="4"/>
  <c r="L748" i="4"/>
  <c r="J728" i="4"/>
  <c r="K762" i="4"/>
  <c r="K695" i="4"/>
  <c r="L696" i="4"/>
  <c r="K749" i="4"/>
  <c r="L751" i="4"/>
  <c r="K709" i="4"/>
  <c r="K680" i="4"/>
  <c r="K712" i="4"/>
  <c r="J693" i="4"/>
  <c r="I693" i="4"/>
  <c r="I749" i="4"/>
  <c r="J679" i="4"/>
  <c r="I679" i="4"/>
  <c r="K667" i="4"/>
  <c r="L667" i="4" s="1"/>
  <c r="K668" i="4"/>
  <c r="L668" i="4" s="1"/>
  <c r="K661" i="4"/>
  <c r="L661" i="4" s="1"/>
  <c r="K662" i="4"/>
  <c r="L662" i="4" s="1"/>
  <c r="K663" i="4"/>
  <c r="L663" i="4" s="1"/>
  <c r="K664" i="4"/>
  <c r="L664" i="4" s="1"/>
  <c r="K665" i="4"/>
  <c r="L665" i="4" s="1"/>
  <c r="J654" i="4"/>
  <c r="I654" i="4"/>
  <c r="K652" i="4"/>
  <c r="L652" i="4" s="1"/>
  <c r="K653" i="4"/>
  <c r="L653" i="4" s="1"/>
  <c r="K655" i="4"/>
  <c r="K659" i="4"/>
  <c r="K660" i="4"/>
  <c r="L660" i="4" s="1"/>
  <c r="J651" i="4"/>
  <c r="I651" i="4"/>
  <c r="F23" i="3" s="1"/>
  <c r="J647" i="4"/>
  <c r="I647" i="4"/>
  <c r="J644" i="4"/>
  <c r="I644" i="4"/>
  <c r="K639" i="4"/>
  <c r="K641" i="4"/>
  <c r="K643" i="4"/>
  <c r="K645" i="4"/>
  <c r="L645" i="4" s="1"/>
  <c r="K646" i="4"/>
  <c r="L646" i="4" s="1"/>
  <c r="K648" i="4"/>
  <c r="K650" i="4"/>
  <c r="L650" i="4" s="1"/>
  <c r="J642" i="4"/>
  <c r="I642" i="4"/>
  <c r="J638" i="4"/>
  <c r="I638" i="4"/>
  <c r="J628" i="4"/>
  <c r="I628" i="4"/>
  <c r="K630" i="4"/>
  <c r="L630" i="4" s="1"/>
  <c r="K632" i="4"/>
  <c r="K633" i="4"/>
  <c r="K634" i="4"/>
  <c r="H12" i="3" s="1"/>
  <c r="K637" i="4"/>
  <c r="K629" i="4"/>
  <c r="J231" i="4"/>
  <c r="G43" i="3" s="1"/>
  <c r="I231" i="4"/>
  <c r="F43" i="3" s="1"/>
  <c r="K232" i="4"/>
  <c r="K230" i="4"/>
  <c r="L230" i="4" s="1"/>
  <c r="J229" i="4"/>
  <c r="G42" i="3" s="1"/>
  <c r="I229" i="4"/>
  <c r="F42" i="3" s="1"/>
  <c r="K223" i="4"/>
  <c r="K226" i="4"/>
  <c r="K209" i="4"/>
  <c r="K210" i="4"/>
  <c r="L210" i="4" s="1"/>
  <c r="K211" i="4"/>
  <c r="L211" i="4" s="1"/>
  <c r="K202" i="4"/>
  <c r="K200" i="4" s="1"/>
  <c r="K199" i="4"/>
  <c r="L199" i="4" s="1"/>
  <c r="J198" i="4"/>
  <c r="I198" i="4"/>
  <c r="H198" i="4"/>
  <c r="H197" i="4" s="1"/>
  <c r="G198" i="4"/>
  <c r="F198" i="4"/>
  <c r="F197" i="4" s="1"/>
  <c r="J194" i="4"/>
  <c r="G39" i="3" s="1"/>
  <c r="I194" i="4"/>
  <c r="F39" i="3" s="1"/>
  <c r="G32" i="3"/>
  <c r="F32" i="3"/>
  <c r="K165" i="4"/>
  <c r="K166" i="4"/>
  <c r="L166" i="4" s="1"/>
  <c r="K167" i="4"/>
  <c r="L167" i="4" s="1"/>
  <c r="K168" i="4"/>
  <c r="L168" i="4" s="1"/>
  <c r="K179" i="4"/>
  <c r="K180" i="4"/>
  <c r="L180" i="4" s="1"/>
  <c r="K181" i="4"/>
  <c r="L181" i="4" s="1"/>
  <c r="K195" i="4"/>
  <c r="K160" i="4"/>
  <c r="L160" i="4" s="1"/>
  <c r="K159" i="4"/>
  <c r="L159" i="4" s="1"/>
  <c r="K158" i="4"/>
  <c r="L158" i="4" s="1"/>
  <c r="K157" i="4"/>
  <c r="L157" i="4" s="1"/>
  <c r="K156" i="4"/>
  <c r="L156" i="4" s="1"/>
  <c r="K155" i="4"/>
  <c r="L155" i="4" s="1"/>
  <c r="K153" i="4"/>
  <c r="L153" i="4" s="1"/>
  <c r="K146" i="4"/>
  <c r="L146" i="4" s="1"/>
  <c r="K145" i="4"/>
  <c r="L145" i="4" s="1"/>
  <c r="K144" i="4"/>
  <c r="L144" i="4" s="1"/>
  <c r="K143" i="4"/>
  <c r="L143" i="4" s="1"/>
  <c r="K142" i="4"/>
  <c r="L142" i="4" s="1"/>
  <c r="J118" i="4"/>
  <c r="J112" i="4" s="1"/>
  <c r="I118" i="4"/>
  <c r="I112" i="4" s="1"/>
  <c r="F112" i="4"/>
  <c r="G31" i="3"/>
  <c r="F31" i="3"/>
  <c r="K114" i="4"/>
  <c r="K117" i="4"/>
  <c r="L117" i="4" s="1"/>
  <c r="K120" i="4"/>
  <c r="K121" i="4"/>
  <c r="L121" i="4" s="1"/>
  <c r="L122" i="4"/>
  <c r="K123" i="4"/>
  <c r="L123" i="4" s="1"/>
  <c r="K126" i="4"/>
  <c r="L126" i="4" s="1"/>
  <c r="K127" i="4"/>
  <c r="L127" i="4" s="1"/>
  <c r="K128" i="4"/>
  <c r="L128" i="4" s="1"/>
  <c r="K130" i="4"/>
  <c r="K135" i="4"/>
  <c r="L135" i="4" s="1"/>
  <c r="K136" i="4"/>
  <c r="L136" i="4" s="1"/>
  <c r="K137" i="4"/>
  <c r="K138" i="4"/>
  <c r="L138" i="4" s="1"/>
  <c r="K139" i="4"/>
  <c r="L139" i="4" s="1"/>
  <c r="K140" i="4"/>
  <c r="K141" i="4"/>
  <c r="L141" i="4" s="1"/>
  <c r="G29" i="3"/>
  <c r="F29" i="3"/>
  <c r="K105" i="4"/>
  <c r="L105" i="4" s="1"/>
  <c r="K106" i="4"/>
  <c r="L106" i="4" s="1"/>
  <c r="K107" i="4"/>
  <c r="L107" i="4" s="1"/>
  <c r="K111" i="4"/>
  <c r="L111" i="4" s="1"/>
  <c r="K104" i="4"/>
  <c r="L104" i="4" s="1"/>
  <c r="J64" i="4"/>
  <c r="I64" i="4"/>
  <c r="K95" i="4"/>
  <c r="L95" i="4" s="1"/>
  <c r="L97" i="4"/>
  <c r="K98" i="4"/>
  <c r="L98" i="4" s="1"/>
  <c r="K99" i="4"/>
  <c r="L99" i="4" s="1"/>
  <c r="K102" i="4"/>
  <c r="K103" i="4"/>
  <c r="K80" i="4"/>
  <c r="L80" i="4" s="1"/>
  <c r="K81" i="4"/>
  <c r="L81" i="4" s="1"/>
  <c r="K82" i="4"/>
  <c r="L82" i="4" s="1"/>
  <c r="K83" i="4"/>
  <c r="L83" i="4" s="1"/>
  <c r="K86" i="4"/>
  <c r="K91" i="4"/>
  <c r="L91" i="4" s="1"/>
  <c r="K92" i="4"/>
  <c r="L92" i="4" s="1"/>
  <c r="K93" i="4"/>
  <c r="L93" i="4" s="1"/>
  <c r="K54" i="4"/>
  <c r="K55" i="4"/>
  <c r="L55" i="4" s="1"/>
  <c r="K56" i="4"/>
  <c r="L56" i="4" s="1"/>
  <c r="K57" i="4"/>
  <c r="L57" i="4" s="1"/>
  <c r="K58" i="4"/>
  <c r="L58" i="4" s="1"/>
  <c r="K59" i="4"/>
  <c r="L59" i="4" s="1"/>
  <c r="K62" i="4"/>
  <c r="K63" i="4"/>
  <c r="L63" i="4" s="1"/>
  <c r="K65" i="4"/>
  <c r="L65" i="4" s="1"/>
  <c r="K68" i="4"/>
  <c r="K69" i="4"/>
  <c r="L69" i="4" s="1"/>
  <c r="K70" i="4"/>
  <c r="L70" i="4" s="1"/>
  <c r="K71" i="4"/>
  <c r="L71" i="4" s="1"/>
  <c r="K72" i="4"/>
  <c r="L72" i="4" s="1"/>
  <c r="K73" i="4"/>
  <c r="L73" i="4" s="1"/>
  <c r="K74" i="4"/>
  <c r="L74" i="4" s="1"/>
  <c r="K75" i="4"/>
  <c r="L75" i="4" s="1"/>
  <c r="K76" i="4"/>
  <c r="L76" i="4" s="1"/>
  <c r="K77" i="4"/>
  <c r="L77" i="4" s="1"/>
  <c r="K53" i="4"/>
  <c r="J32" i="4"/>
  <c r="I32" i="4"/>
  <c r="K39" i="4"/>
  <c r="K40" i="4"/>
  <c r="L40" i="4" s="1"/>
  <c r="K41" i="4"/>
  <c r="L41" i="4" s="1"/>
  <c r="K42" i="4"/>
  <c r="L42" i="4" s="1"/>
  <c r="K43" i="4"/>
  <c r="L43" i="4" s="1"/>
  <c r="K49" i="4"/>
  <c r="L49" i="4" s="1"/>
  <c r="K23" i="4"/>
  <c r="L23" i="4" s="1"/>
  <c r="K26" i="4"/>
  <c r="L26" i="4" s="1"/>
  <c r="K27" i="4"/>
  <c r="L27" i="4" s="1"/>
  <c r="K28" i="4"/>
  <c r="K29" i="4"/>
  <c r="L29" i="4" s="1"/>
  <c r="K30" i="4"/>
  <c r="L30" i="4" s="1"/>
  <c r="K31" i="4"/>
  <c r="L31" i="4" s="1"/>
  <c r="K34" i="4"/>
  <c r="L34" i="4" s="1"/>
  <c r="K35" i="4"/>
  <c r="L35" i="4" s="1"/>
  <c r="K36" i="4"/>
  <c r="L36" i="4" s="1"/>
  <c r="K15" i="4"/>
  <c r="K16" i="4"/>
  <c r="K17" i="4"/>
  <c r="H14" i="3"/>
  <c r="K21" i="4"/>
  <c r="K207" i="4" l="1"/>
  <c r="K178" i="4"/>
  <c r="K84" i="4"/>
  <c r="K221" i="4"/>
  <c r="K113" i="4"/>
  <c r="L103" i="4"/>
  <c r="K129" i="4"/>
  <c r="K164" i="4"/>
  <c r="L140" i="4"/>
  <c r="K60" i="4"/>
  <c r="K66" i="4"/>
  <c r="H25" i="3" s="1"/>
  <c r="K51" i="4"/>
  <c r="L51" i="4" s="1"/>
  <c r="K37" i="4"/>
  <c r="L28" i="4"/>
  <c r="K25" i="4"/>
  <c r="L137" i="4"/>
  <c r="K728" i="4"/>
  <c r="L152" i="4"/>
  <c r="I640" i="4"/>
  <c r="J640" i="4"/>
  <c r="L53" i="4"/>
  <c r="K631" i="4"/>
  <c r="K14" i="4"/>
  <c r="L120" i="4"/>
  <c r="K118" i="4"/>
  <c r="L39" i="4"/>
  <c r="K32" i="4"/>
  <c r="L102" i="4"/>
  <c r="L62" i="4"/>
  <c r="L54" i="4"/>
  <c r="L648" i="4"/>
  <c r="K647" i="4"/>
  <c r="L208" i="4"/>
  <c r="F30" i="3"/>
  <c r="F28" i="3" s="1"/>
  <c r="G30" i="3"/>
  <c r="G28" i="3" s="1"/>
  <c r="L86" i="4"/>
  <c r="L659" i="4"/>
  <c r="K658" i="4"/>
  <c r="L641" i="4"/>
  <c r="H10" i="3"/>
  <c r="L114" i="4"/>
  <c r="H15" i="3"/>
  <c r="L633" i="4"/>
  <c r="L634" i="4"/>
  <c r="L637" i="4"/>
  <c r="E15" i="3"/>
  <c r="E8" i="3" s="1"/>
  <c r="H11" i="3"/>
  <c r="L226" i="4"/>
  <c r="L68" i="4"/>
  <c r="L179" i="4"/>
  <c r="L202" i="4"/>
  <c r="L632" i="4"/>
  <c r="L223" i="4"/>
  <c r="C41" i="3"/>
  <c r="L18" i="4"/>
  <c r="L21" i="4"/>
  <c r="L17" i="4"/>
  <c r="L20" i="4"/>
  <c r="L16" i="4"/>
  <c r="H9" i="3"/>
  <c r="L15" i="4"/>
  <c r="G24" i="3"/>
  <c r="G21" i="3"/>
  <c r="L209" i="4"/>
  <c r="I678" i="4"/>
  <c r="I677" i="4" s="1"/>
  <c r="F22" i="3"/>
  <c r="L165" i="4"/>
  <c r="H17" i="3"/>
  <c r="F20" i="3"/>
  <c r="G22" i="3"/>
  <c r="L130" i="4"/>
  <c r="I627" i="4"/>
  <c r="G23" i="3"/>
  <c r="K628" i="4"/>
  <c r="L629" i="4"/>
  <c r="K654" i="4"/>
  <c r="L655" i="4"/>
  <c r="F21" i="3"/>
  <c r="G27" i="3"/>
  <c r="F24" i="3"/>
  <c r="K198" i="4"/>
  <c r="L198" i="4" s="1"/>
  <c r="K638" i="4"/>
  <c r="L639" i="4"/>
  <c r="K194" i="4"/>
  <c r="L195" i="4"/>
  <c r="K231" i="4"/>
  <c r="L232" i="4"/>
  <c r="K642" i="4"/>
  <c r="L643" i="4"/>
  <c r="G20" i="3"/>
  <c r="F27" i="3"/>
  <c r="J627" i="4"/>
  <c r="K679" i="4"/>
  <c r="K693" i="4"/>
  <c r="J678" i="4"/>
  <c r="J677" i="4" s="1"/>
  <c r="K651" i="4"/>
  <c r="K644" i="4"/>
  <c r="J197" i="4"/>
  <c r="J196" i="4" s="1"/>
  <c r="I197" i="4"/>
  <c r="I196" i="4" s="1"/>
  <c r="J11" i="4"/>
  <c r="G7" i="3" s="1"/>
  <c r="I11" i="4"/>
  <c r="F7" i="3" s="1"/>
  <c r="J22" i="4"/>
  <c r="I22" i="4"/>
  <c r="F19" i="3"/>
  <c r="K13" i="4"/>
  <c r="L13" i="4" s="1"/>
  <c r="K12" i="4"/>
  <c r="L12" i="4" s="1"/>
  <c r="K112" i="4" l="1"/>
  <c r="K640" i="4"/>
  <c r="H8" i="3"/>
  <c r="L66" i="4"/>
  <c r="H16" i="3"/>
  <c r="I626" i="4"/>
  <c r="I625" i="4" s="1"/>
  <c r="J626" i="4"/>
  <c r="J625" i="4" s="1"/>
  <c r="F18" i="3"/>
  <c r="J10" i="4"/>
  <c r="H43" i="3"/>
  <c r="F41" i="3"/>
  <c r="F40" i="3" s="1"/>
  <c r="G41" i="3"/>
  <c r="G40" i="3" s="1"/>
  <c r="H39" i="3"/>
  <c r="F30" i="1" s="1"/>
  <c r="I10" i="4"/>
  <c r="F6" i="3" s="1"/>
  <c r="H32" i="3"/>
  <c r="K627" i="4"/>
  <c r="J24" i="4"/>
  <c r="G19" i="3"/>
  <c r="G18" i="3" s="1"/>
  <c r="H22" i="3"/>
  <c r="F29" i="1"/>
  <c r="H29" i="3"/>
  <c r="L118" i="4"/>
  <c r="H30" i="3"/>
  <c r="H31" i="3"/>
  <c r="K678" i="4"/>
  <c r="K197" i="4"/>
  <c r="I24" i="4"/>
  <c r="G6" i="3" l="1"/>
  <c r="G5" i="3" s="1"/>
  <c r="G4" i="3" s="1"/>
  <c r="J9" i="4"/>
  <c r="J8" i="4" s="1"/>
  <c r="F5" i="3"/>
  <c r="F4" i="3" s="1"/>
  <c r="I9" i="4"/>
  <c r="I8" i="4" s="1"/>
  <c r="K677" i="4"/>
  <c r="H41" i="3"/>
  <c r="F34" i="1" s="1"/>
  <c r="F35" i="1" s="1"/>
  <c r="H33" i="2"/>
  <c r="I33" i="2" s="1"/>
  <c r="I102" i="2" l="1"/>
  <c r="G101" i="2"/>
  <c r="F101" i="2"/>
  <c r="E101" i="2"/>
  <c r="H91" i="2"/>
  <c r="I91" i="2" s="1"/>
  <c r="H97" i="2"/>
  <c r="H89" i="2" s="1"/>
  <c r="H90" i="2"/>
  <c r="H85" i="2"/>
  <c r="F24" i="1" l="1"/>
  <c r="I85" i="2"/>
  <c r="I97" i="2"/>
  <c r="I95" i="2"/>
  <c r="I94" i="2"/>
  <c r="I90" i="2"/>
  <c r="H101" i="2"/>
  <c r="F46" i="1" s="1"/>
  <c r="H45" i="2"/>
  <c r="I45" i="2" s="1"/>
  <c r="H46" i="2"/>
  <c r="I46" i="2" s="1"/>
  <c r="H48" i="2"/>
  <c r="I48" i="2" s="1"/>
  <c r="H49" i="2"/>
  <c r="I49" i="2" s="1"/>
  <c r="H50" i="2"/>
  <c r="I50" i="2" s="1"/>
  <c r="H51" i="2"/>
  <c r="I51" i="2" s="1"/>
  <c r="H53" i="2"/>
  <c r="I53" i="2" s="1"/>
  <c r="H54" i="2"/>
  <c r="I54" i="2" s="1"/>
  <c r="H55" i="2"/>
  <c r="I55" i="2" s="1"/>
  <c r="H56" i="2"/>
  <c r="I56" i="2" s="1"/>
  <c r="H57" i="2"/>
  <c r="I57" i="2" s="1"/>
  <c r="H60" i="2"/>
  <c r="I60" i="2" s="1"/>
  <c r="H62" i="2"/>
  <c r="I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I75" i="2"/>
  <c r="H83" i="2"/>
  <c r="H84" i="2"/>
  <c r="I84" i="2" s="1"/>
  <c r="G71" i="2"/>
  <c r="G44" i="2"/>
  <c r="H39" i="2"/>
  <c r="H40" i="2"/>
  <c r="I40" i="2" s="1"/>
  <c r="H41" i="2"/>
  <c r="I41" i="2" s="1"/>
  <c r="E37" i="2"/>
  <c r="H23" i="2"/>
  <c r="H30" i="2"/>
  <c r="I30" i="2" s="1"/>
  <c r="H31" i="2"/>
  <c r="I31" i="2" s="1"/>
  <c r="H8" i="2"/>
  <c r="I8" i="2" s="1"/>
  <c r="H9" i="2"/>
  <c r="I9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G29" i="2"/>
  <c r="G14" i="2"/>
  <c r="E14" i="2"/>
  <c r="G7" i="2"/>
  <c r="G11" i="2"/>
  <c r="H74" i="2" l="1"/>
  <c r="F23" i="1" s="1"/>
  <c r="I39" i="2"/>
  <c r="I83" i="2"/>
  <c r="I23" i="2"/>
  <c r="H29" i="2"/>
  <c r="H44" i="2"/>
  <c r="G6" i="2"/>
  <c r="G37" i="2"/>
  <c r="G5" i="2" l="1"/>
  <c r="G4" i="2" s="1"/>
  <c r="I101" i="2"/>
  <c r="D101" i="2"/>
  <c r="E31" i="3" l="1"/>
  <c r="E34" i="3"/>
  <c r="D34" i="3"/>
  <c r="L746" i="4" l="1"/>
  <c r="C34" i="3"/>
  <c r="K761" i="4" l="1"/>
  <c r="K666" i="4"/>
  <c r="H34" i="3" s="1"/>
  <c r="H28" i="3" s="1"/>
  <c r="E19" i="3"/>
  <c r="G32" i="4"/>
  <c r="H21" i="3" l="1"/>
  <c r="H27" i="3"/>
  <c r="L84" i="4"/>
  <c r="H19" i="3"/>
  <c r="K626" i="4"/>
  <c r="C17" i="3"/>
  <c r="I17" i="3" s="1"/>
  <c r="D17" i="3"/>
  <c r="L704" i="4"/>
  <c r="H20" i="3" l="1"/>
  <c r="L32" i="4"/>
  <c r="F28" i="1"/>
  <c r="K625" i="4"/>
  <c r="K760" i="4"/>
  <c r="L750" i="4"/>
  <c r="L718" i="4"/>
  <c r="L715" i="4"/>
  <c r="L647" i="4"/>
  <c r="L129" i="4"/>
  <c r="L221" i="4"/>
  <c r="L164" i="4"/>
  <c r="I74" i="2"/>
  <c r="E32" i="3" l="1"/>
  <c r="L207" i="4" l="1"/>
  <c r="L113" i="4" l="1"/>
  <c r="E29" i="3"/>
  <c r="L697" i="4" l="1"/>
  <c r="H229" i="4" l="1"/>
  <c r="H196" i="4" s="1"/>
  <c r="G229" i="4"/>
  <c r="H194" i="4"/>
  <c r="E39" i="3" s="1"/>
  <c r="G194" i="4"/>
  <c r="H64" i="4"/>
  <c r="H24" i="4" s="1"/>
  <c r="G64" i="4"/>
  <c r="H22" i="4"/>
  <c r="K22" i="4" s="1"/>
  <c r="G22" i="4"/>
  <c r="H11" i="4"/>
  <c r="G11" i="4"/>
  <c r="H231" i="4"/>
  <c r="E43" i="3" s="1"/>
  <c r="G231" i="4"/>
  <c r="H23" i="3" l="1"/>
  <c r="K11" i="4"/>
  <c r="H7" i="3" s="1"/>
  <c r="K79" i="4"/>
  <c r="H26" i="3" s="1"/>
  <c r="K64" i="4"/>
  <c r="K229" i="4"/>
  <c r="K196" i="4" s="1"/>
  <c r="E42" i="3"/>
  <c r="K24" i="4"/>
  <c r="G24" i="4"/>
  <c r="H24" i="3" l="1"/>
  <c r="L79" i="4"/>
  <c r="H42" i="3"/>
  <c r="F43" i="1" s="1"/>
  <c r="F41" i="1" s="1"/>
  <c r="F44" i="1" s="1"/>
  <c r="K10" i="4"/>
  <c r="F22" i="4"/>
  <c r="L22" i="4" s="1"/>
  <c r="H6" i="3" l="1"/>
  <c r="K9" i="4"/>
  <c r="K8" i="4" s="1"/>
  <c r="H18" i="3"/>
  <c r="H40" i="3"/>
  <c r="F27" i="1" l="1"/>
  <c r="F26" i="1" s="1"/>
  <c r="H5" i="3"/>
  <c r="H4" i="3" s="1"/>
  <c r="L666" i="4"/>
  <c r="F49" i="1" l="1"/>
  <c r="H651" i="4"/>
  <c r="G651" i="4"/>
  <c r="F651" i="4"/>
  <c r="L651" i="4" s="1"/>
  <c r="E30" i="3" l="1"/>
  <c r="E28" i="3" s="1"/>
  <c r="L729" i="4"/>
  <c r="H763" i="4" l="1"/>
  <c r="G763" i="4"/>
  <c r="H775" i="4"/>
  <c r="H654" i="4"/>
  <c r="E24" i="3" s="1"/>
  <c r="G654" i="4"/>
  <c r="D24" i="3" s="1"/>
  <c r="F654" i="4"/>
  <c r="L654" i="4" s="1"/>
  <c r="I89" i="2" l="1"/>
  <c r="H709" i="4"/>
  <c r="E23" i="3" s="1"/>
  <c r="H638" i="4" l="1"/>
  <c r="F763" i="4"/>
  <c r="L763" i="4" s="1"/>
  <c r="D15" i="3"/>
  <c r="G780" i="4"/>
  <c r="G777" i="4"/>
  <c r="G775" i="4"/>
  <c r="G638" i="4"/>
  <c r="G197" i="4"/>
  <c r="G196" i="4" s="1"/>
  <c r="G773" i="4" l="1"/>
  <c r="D27" i="3"/>
  <c r="C15" i="3"/>
  <c r="I15" i="3" s="1"/>
  <c r="I14" i="3"/>
  <c r="F771" i="4"/>
  <c r="L771" i="4" s="1"/>
  <c r="F775" i="4"/>
  <c r="F638" i="4"/>
  <c r="L638" i="4" s="1"/>
  <c r="L658" i="4"/>
  <c r="F231" i="4"/>
  <c r="L231" i="4" s="1"/>
  <c r="F229" i="4"/>
  <c r="F196" i="4" s="1"/>
  <c r="L196" i="4" s="1"/>
  <c r="L200" i="4"/>
  <c r="L218" i="4"/>
  <c r="L178" i="4"/>
  <c r="L37" i="4"/>
  <c r="L25" i="4"/>
  <c r="L775" i="4" l="1"/>
  <c r="L229" i="4"/>
  <c r="L183" i="4"/>
  <c r="C104" i="2"/>
  <c r="I104" i="2" s="1"/>
  <c r="L112" i="4"/>
  <c r="D43" i="3"/>
  <c r="C43" i="3"/>
  <c r="I43" i="3" s="1"/>
  <c r="E41" i="3"/>
  <c r="E40" i="3" s="1"/>
  <c r="I41" i="3" l="1"/>
  <c r="L197" i="4"/>
  <c r="E11" i="2"/>
  <c r="E6" i="2" s="1"/>
  <c r="I34" i="3"/>
  <c r="F194" i="4"/>
  <c r="L194" i="4" s="1"/>
  <c r="I29" i="2"/>
  <c r="D71" i="2"/>
  <c r="C71" i="2"/>
  <c r="D11" i="2"/>
  <c r="C11" i="2"/>
  <c r="D14" i="2"/>
  <c r="C14" i="2"/>
  <c r="F64" i="4"/>
  <c r="C24" i="3" l="1"/>
  <c r="I24" i="3" s="1"/>
  <c r="L64" i="4"/>
  <c r="E5" i="2"/>
  <c r="E4" i="2" s="1"/>
  <c r="C37" i="2"/>
  <c r="D37" i="2"/>
  <c r="D6" i="2"/>
  <c r="C6" i="2"/>
  <c r="G642" i="4"/>
  <c r="H642" i="4"/>
  <c r="F642" i="4"/>
  <c r="L642" i="4" l="1"/>
  <c r="C5" i="2"/>
  <c r="C4" i="2" s="1"/>
  <c r="D5" i="2"/>
  <c r="D4" i="2" s="1"/>
  <c r="H43" i="2"/>
  <c r="I43" i="2" s="1"/>
  <c r="D42" i="3"/>
  <c r="C42" i="3"/>
  <c r="D39" i="3"/>
  <c r="C39" i="3"/>
  <c r="I39" i="3" s="1"/>
  <c r="D29" i="3"/>
  <c r="C31" i="3"/>
  <c r="I31" i="3" s="1"/>
  <c r="C29" i="3"/>
  <c r="D19" i="3"/>
  <c r="C19" i="3"/>
  <c r="I19" i="3" s="1"/>
  <c r="D16" i="3"/>
  <c r="C16" i="3"/>
  <c r="I16" i="3" s="1"/>
  <c r="D11" i="3"/>
  <c r="D10" i="3"/>
  <c r="D9" i="3"/>
  <c r="C9" i="3"/>
  <c r="C10" i="3"/>
  <c r="I10" i="3" s="1"/>
  <c r="C11" i="3"/>
  <c r="I11" i="3" s="1"/>
  <c r="G680" i="4"/>
  <c r="H680" i="4"/>
  <c r="H679" i="4" s="1"/>
  <c r="F680" i="4"/>
  <c r="L680" i="4" s="1"/>
  <c r="D41" i="3"/>
  <c r="D30" i="3"/>
  <c r="G712" i="4"/>
  <c r="D25" i="3" s="1"/>
  <c r="H712" i="4"/>
  <c r="E25" i="3" s="1"/>
  <c r="F712" i="4"/>
  <c r="D23" i="3"/>
  <c r="F709" i="4"/>
  <c r="L709" i="4" s="1"/>
  <c r="G695" i="4"/>
  <c r="D20" i="3" s="1"/>
  <c r="H695" i="4"/>
  <c r="E20" i="3" s="1"/>
  <c r="F695" i="4"/>
  <c r="F691" i="4"/>
  <c r="L691" i="4" s="1"/>
  <c r="H691" i="4"/>
  <c r="G691" i="4"/>
  <c r="L683" i="4"/>
  <c r="F11" i="4"/>
  <c r="I35" i="3"/>
  <c r="D31" i="3"/>
  <c r="C30" i="3"/>
  <c r="I30" i="3" s="1"/>
  <c r="I29" i="3" l="1"/>
  <c r="L11" i="4"/>
  <c r="F10" i="4"/>
  <c r="D8" i="3"/>
  <c r="I12" i="3"/>
  <c r="C8" i="3"/>
  <c r="I8" i="3" s="1"/>
  <c r="I42" i="3"/>
  <c r="C40" i="3"/>
  <c r="I40" i="3" s="1"/>
  <c r="I9" i="3"/>
  <c r="C25" i="3"/>
  <c r="I25" i="3" s="1"/>
  <c r="L712" i="4"/>
  <c r="C20" i="3"/>
  <c r="I20" i="3" s="1"/>
  <c r="L695" i="4"/>
  <c r="D40" i="3"/>
  <c r="H52" i="2"/>
  <c r="I52" i="2" s="1"/>
  <c r="F749" i="4"/>
  <c r="L749" i="4" s="1"/>
  <c r="C32" i="3"/>
  <c r="I32" i="3" s="1"/>
  <c r="F693" i="4"/>
  <c r="L693" i="4" s="1"/>
  <c r="D32" i="3"/>
  <c r="D28" i="3" s="1"/>
  <c r="F728" i="4"/>
  <c r="L728" i="4" s="1"/>
  <c r="G728" i="4"/>
  <c r="F679" i="4"/>
  <c r="L679" i="4" s="1"/>
  <c r="G679" i="4"/>
  <c r="G693" i="4"/>
  <c r="H693" i="4"/>
  <c r="H728" i="4"/>
  <c r="D22" i="3"/>
  <c r="G644" i="4"/>
  <c r="G640" i="4" s="1"/>
  <c r="H644" i="4"/>
  <c r="H640" i="4" s="1"/>
  <c r="F644" i="4"/>
  <c r="F640" i="4" s="1"/>
  <c r="G628" i="4"/>
  <c r="D7" i="3" s="1"/>
  <c r="H628" i="4"/>
  <c r="E7" i="3" s="1"/>
  <c r="F628" i="4"/>
  <c r="C7" i="3" s="1"/>
  <c r="L631" i="4"/>
  <c r="C28" i="3" l="1"/>
  <c r="I28" i="3" s="1"/>
  <c r="E21" i="3"/>
  <c r="G678" i="4"/>
  <c r="G677" i="4" s="1"/>
  <c r="I7" i="3"/>
  <c r="L628" i="4"/>
  <c r="L640" i="4"/>
  <c r="L644" i="4"/>
  <c r="H69" i="2"/>
  <c r="I69" i="2" s="1"/>
  <c r="F678" i="4"/>
  <c r="C21" i="3"/>
  <c r="I21" i="3" s="1"/>
  <c r="D21" i="3"/>
  <c r="H12" i="2"/>
  <c r="I12" i="2" s="1"/>
  <c r="H27" i="2"/>
  <c r="I27" i="2" s="1"/>
  <c r="H25" i="2"/>
  <c r="I25" i="2" s="1"/>
  <c r="H73" i="2"/>
  <c r="I73" i="2" s="1"/>
  <c r="H13" i="2"/>
  <c r="I13" i="2" s="1"/>
  <c r="H28" i="2"/>
  <c r="I28" i="2" s="1"/>
  <c r="H61" i="2"/>
  <c r="I61" i="2" s="1"/>
  <c r="H627" i="4"/>
  <c r="H24" i="2"/>
  <c r="H70" i="2"/>
  <c r="I70" i="2" s="1"/>
  <c r="H26" i="2"/>
  <c r="I26" i="2" s="1"/>
  <c r="H678" i="4"/>
  <c r="G627" i="4"/>
  <c r="F627" i="4"/>
  <c r="I24" i="2" l="1"/>
  <c r="H22" i="2"/>
  <c r="I22" i="2" s="1"/>
  <c r="G626" i="4"/>
  <c r="G625" i="4" s="1"/>
  <c r="F626" i="4"/>
  <c r="L626" i="4" s="1"/>
  <c r="L627" i="4"/>
  <c r="F677" i="4"/>
  <c r="L677" i="4" s="1"/>
  <c r="L678" i="4"/>
  <c r="H72" i="2"/>
  <c r="I72" i="2" s="1"/>
  <c r="F71" i="2"/>
  <c r="H71" i="2" s="1"/>
  <c r="I71" i="2" s="1"/>
  <c r="H42" i="2"/>
  <c r="H59" i="2"/>
  <c r="I59" i="2" s="1"/>
  <c r="F7" i="2"/>
  <c r="H7" i="2" s="1"/>
  <c r="I7" i="2" s="1"/>
  <c r="H10" i="2"/>
  <c r="I10" i="2" s="1"/>
  <c r="F11" i="2"/>
  <c r="H11" i="2" s="1"/>
  <c r="I11" i="2" s="1"/>
  <c r="F14" i="2"/>
  <c r="H14" i="2" s="1"/>
  <c r="I14" i="2" s="1"/>
  <c r="H677" i="4"/>
  <c r="H626" i="4"/>
  <c r="H780" i="4"/>
  <c r="E27" i="3" s="1"/>
  <c r="F780" i="4"/>
  <c r="H777" i="4"/>
  <c r="F777" i="4"/>
  <c r="G762" i="4"/>
  <c r="G761" i="4" s="1"/>
  <c r="H762" i="4"/>
  <c r="I26" i="3"/>
  <c r="F60" i="4"/>
  <c r="C23" i="3" s="1"/>
  <c r="I42" i="2" l="1"/>
  <c r="H38" i="2"/>
  <c r="F773" i="4"/>
  <c r="H773" i="4"/>
  <c r="H761" i="4" s="1"/>
  <c r="I23" i="3"/>
  <c r="L60" i="4"/>
  <c r="I44" i="2"/>
  <c r="F625" i="4"/>
  <c r="C27" i="3"/>
  <c r="I27" i="3" s="1"/>
  <c r="L780" i="4"/>
  <c r="C22" i="3"/>
  <c r="I22" i="3" s="1"/>
  <c r="L777" i="4"/>
  <c r="F762" i="4"/>
  <c r="C6" i="3" s="1"/>
  <c r="L766" i="4"/>
  <c r="E22" i="3"/>
  <c r="E18" i="3" s="1"/>
  <c r="F37" i="2"/>
  <c r="F6" i="2"/>
  <c r="G760" i="4"/>
  <c r="H625" i="4"/>
  <c r="D18" i="3"/>
  <c r="F24" i="4"/>
  <c r="L24" i="4" s="1"/>
  <c r="G10" i="4"/>
  <c r="H10" i="4"/>
  <c r="E6" i="3" l="1"/>
  <c r="E5" i="3" s="1"/>
  <c r="E4" i="3" s="1"/>
  <c r="H9" i="4"/>
  <c r="H8" i="4" s="1"/>
  <c r="D6" i="3"/>
  <c r="D5" i="3" s="1"/>
  <c r="D4" i="3" s="1"/>
  <c r="G9" i="4"/>
  <c r="G8" i="4" s="1"/>
  <c r="L762" i="4"/>
  <c r="F761" i="4"/>
  <c r="L625" i="4"/>
  <c r="L10" i="4"/>
  <c r="L14" i="4"/>
  <c r="L773" i="4"/>
  <c r="F5" i="2"/>
  <c r="F4" i="2" s="1"/>
  <c r="H37" i="2"/>
  <c r="F22" i="1" s="1"/>
  <c r="I38" i="2"/>
  <c r="H6" i="2"/>
  <c r="F21" i="1" s="1"/>
  <c r="H760" i="4"/>
  <c r="C18" i="3"/>
  <c r="I18" i="3" s="1"/>
  <c r="C5" i="3" l="1"/>
  <c r="C4" i="3" s="1"/>
  <c r="F25" i="1"/>
  <c r="F48" i="1" s="1"/>
  <c r="I48" i="1" s="1"/>
  <c r="F9" i="4"/>
  <c r="F8" i="4" s="1"/>
  <c r="I6" i="3"/>
  <c r="I37" i="2"/>
  <c r="F760" i="4"/>
  <c r="L760" i="4" s="1"/>
  <c r="L761" i="4"/>
  <c r="H5" i="2"/>
  <c r="H4" i="2" s="1"/>
  <c r="I6" i="2"/>
  <c r="F31" i="1" l="1"/>
  <c r="F36" i="1" s="1"/>
  <c r="F45" i="1" s="1"/>
  <c r="L9" i="4"/>
  <c r="L8" i="4"/>
  <c r="I4" i="2"/>
  <c r="I5" i="2"/>
  <c r="I4" i="3" l="1"/>
  <c r="I5" i="3"/>
  <c r="L576" i="4"/>
  <c r="L475" i="4"/>
</calcChain>
</file>

<file path=xl/comments1.xml><?xml version="1.0" encoding="utf-8"?>
<comments xmlns="http://schemas.openxmlformats.org/spreadsheetml/2006/main">
  <authors>
    <author>Mirela Mujkic</author>
  </authors>
  <commentList>
    <comment ref="E515" authorId="0" shapeId="0">
      <text>
        <r>
          <rPr>
            <b/>
            <sz val="9"/>
            <color indexed="81"/>
            <rFont val="Segoe UI"/>
            <family val="2"/>
            <charset val="238"/>
          </rPr>
          <t>Mirela Mujkic:</t>
        </r>
        <r>
          <rPr>
            <sz val="9"/>
            <color indexed="81"/>
            <rFont val="Segoe UI"/>
            <family val="2"/>
            <charset val="238"/>
          </rPr>
          <t xml:space="preserve">
skinuto 10.000</t>
        </r>
      </text>
    </comment>
    <comment ref="E525" authorId="0" shapeId="0">
      <text>
        <r>
          <rPr>
            <b/>
            <sz val="9"/>
            <color indexed="81"/>
            <rFont val="Segoe UI"/>
            <family val="2"/>
            <charset val="238"/>
          </rPr>
          <t>Mirela Mujkic:</t>
        </r>
        <r>
          <rPr>
            <sz val="9"/>
            <color indexed="81"/>
            <rFont val="Segoe UI"/>
            <family val="2"/>
            <charset val="238"/>
          </rPr>
          <t xml:space="preserve">
skinuto 2.000</t>
        </r>
      </text>
    </comment>
    <comment ref="E609" authorId="0" shapeId="0">
      <text>
        <r>
          <rPr>
            <b/>
            <sz val="9"/>
            <color indexed="81"/>
            <rFont val="Segoe UI"/>
            <family val="2"/>
            <charset val="238"/>
          </rPr>
          <t>Mirela Mujkic:</t>
        </r>
        <r>
          <rPr>
            <sz val="9"/>
            <color indexed="81"/>
            <rFont val="Segoe UI"/>
            <family val="2"/>
            <charset val="238"/>
          </rPr>
          <t xml:space="preserve">
skinuto sve</t>
        </r>
      </text>
    </comment>
  </commentList>
</comments>
</file>

<file path=xl/sharedStrings.xml><?xml version="1.0" encoding="utf-8"?>
<sst xmlns="http://schemas.openxmlformats.org/spreadsheetml/2006/main" count="2090" uniqueCount="628">
  <si>
    <t>BOSNA I HERCEGOVINA</t>
  </si>
  <si>
    <t>FEDERACIJA BOSNE I HERCEGOVINE</t>
  </si>
  <si>
    <t>UNSKO - SANSKI KANTON</t>
  </si>
  <si>
    <t>OPĆINA VELIKA KLADUŠA</t>
  </si>
  <si>
    <t>NAZIV</t>
  </si>
  <si>
    <t>EKONOMSKI KOD</t>
  </si>
  <si>
    <t>I - POREZNI PRIHODI</t>
  </si>
  <si>
    <t>POREZ NA DOBIT POJEDINACA I PREDUZEĆA</t>
  </si>
  <si>
    <t>POREZ NA PLAĆU I RADNU SNAGU</t>
  </si>
  <si>
    <t>POREZ NA IMOVINU</t>
  </si>
  <si>
    <t>Porez na imovinu od fizičkih lica</t>
  </si>
  <si>
    <t>Porez na imovinu od pravnih lica</t>
  </si>
  <si>
    <t>Porez na imovinu za motorna vozila</t>
  </si>
  <si>
    <t>Porez na naslijeđe i poklone</t>
  </si>
  <si>
    <t>Porez na promet nepokretnosti od fizičkih lica</t>
  </si>
  <si>
    <t>Porez na promet nepokretnosti od pravnih lica</t>
  </si>
  <si>
    <t>DOMAĆI POREZI NA DOBRA I USLUGE</t>
  </si>
  <si>
    <t>POREZ NA DOHODAK</t>
  </si>
  <si>
    <t>Prihodi od poreza na dohodak fizičkih lica na dohotke od igara na sreću</t>
  </si>
  <si>
    <t>PRIHODI OD INDIREKTNIH POREZA (PDV)</t>
  </si>
  <si>
    <t>Prihodi od indirektnih poreza koji pripadaju jedinicama lokalne samouprave</t>
  </si>
  <si>
    <t>OSTALI POREZNI PRIHODI</t>
  </si>
  <si>
    <t>II - NEPOREZNI PRIHODI</t>
  </si>
  <si>
    <t>PRIHOD OD PODUZETNIČKE AKTIVNOSTI I IMOVINE</t>
  </si>
  <si>
    <t>Prihodi od davanja prava na eksploataciju prirodnih resursa</t>
  </si>
  <si>
    <t>Prihodi od iznajmljivanja zemljišta</t>
  </si>
  <si>
    <t>Prihodi od kamate za depozite u banci</t>
  </si>
  <si>
    <t>NAKNADE I TAKSE I PRIHODI OD PRUŽANJA JAVNIH USLUGA</t>
  </si>
  <si>
    <t>Općinske administrativne takse</t>
  </si>
  <si>
    <t>Općinske komunalne takse</t>
  </si>
  <si>
    <t>Naknada za uređenje građevinskog zemljišta</t>
  </si>
  <si>
    <t>Naknada za zauzimanje javnih površina</t>
  </si>
  <si>
    <t>Naknada za korištenje podataka premjera i katastra</t>
  </si>
  <si>
    <t>Naknada za vršenje usluga iz oblasti premjera i katastra</t>
  </si>
  <si>
    <t>Vodna naknada</t>
  </si>
  <si>
    <t>Naknada za upotrebu cesta</t>
  </si>
  <si>
    <t>Posebna naknada za zaštitu od prirodnih i drugih nesreća</t>
  </si>
  <si>
    <t>Prihod od pružanja usluga građanima</t>
  </si>
  <si>
    <t>Ostale neplanirane uplate</t>
  </si>
  <si>
    <t>NOVČANE KAZNE</t>
  </si>
  <si>
    <t>Novčane kazne po općinskim propisima</t>
  </si>
  <si>
    <t>Ostali prihodi</t>
  </si>
  <si>
    <t>III - TEKUĆE POTPORE (GRANTOVI)</t>
  </si>
  <si>
    <t>IV - KAPITALNE POTPORE (GRANTOVI)</t>
  </si>
  <si>
    <t>Primljeni kapitalni transferi od Kantona, Ministarstvo poljoprivrede namjenski grant</t>
  </si>
  <si>
    <t>Primljeni kapitalni transferi od Federacije, ministarstvo zaštite okoliša i turizma</t>
  </si>
  <si>
    <t>UKUPNI RASHODI, IZDACI I OBAVEZE BUDŽETA</t>
  </si>
  <si>
    <t>I - TEKUĆI IZDACI</t>
  </si>
  <si>
    <t>PLAĆE I NAKNADE TROŠKOVA ZAPOSLENIH</t>
  </si>
  <si>
    <t>NAKNADE TROŠKOVA ZAPOSLENIH</t>
  </si>
  <si>
    <t>Naknade za prevoz s posla i na posao</t>
  </si>
  <si>
    <t>Naknade za topli obrok tokom rada</t>
  </si>
  <si>
    <t>Regres za godišnji odmor</t>
  </si>
  <si>
    <t>Otpremnina zbog odlaska u penziju</t>
  </si>
  <si>
    <t>Pomoć u slučaju smrti</t>
  </si>
  <si>
    <t>Pomoć u slučaju teške invladinosti i bolesti</t>
  </si>
  <si>
    <t>DOPRINOSI POSLODAVCA I OSTALI DORPINOSI</t>
  </si>
  <si>
    <t>Doprinosi na teret poslodavca</t>
  </si>
  <si>
    <t>IZDACI ZA MATERIJAL I USLUGE</t>
  </si>
  <si>
    <t>Dnevnice i putni troškovi</t>
  </si>
  <si>
    <t>Izdaci za energiju</t>
  </si>
  <si>
    <t>Izdaci za komunikaciju i komunalne usluge</t>
  </si>
  <si>
    <t>Nabavka materijala i sitnog inventara</t>
  </si>
  <si>
    <t>Izdaci za usluge prevoza i goriva</t>
  </si>
  <si>
    <t>Unajmljivanje imovine i opreme</t>
  </si>
  <si>
    <t>Izdaci za tekuće održavanje</t>
  </si>
  <si>
    <t>Izdaci osiguranja, bankarskih usluga i platnog prometa</t>
  </si>
  <si>
    <t>Ugovorene i druge posebne usluge</t>
  </si>
  <si>
    <t>TEKUĆI TRANSFERI (GRANTOVI)</t>
  </si>
  <si>
    <t>Grantovi drugim nivoima vlade</t>
  </si>
  <si>
    <t>Grantovi pojedincima</t>
  </si>
  <si>
    <t>Subvencije javnim preduzećima</t>
  </si>
  <si>
    <t>Drugi tekući rashodi</t>
  </si>
  <si>
    <t>KAPITALNI TRANSFERI (GRANTOVI)</t>
  </si>
  <si>
    <t>IZDACI ZA KAMATE</t>
  </si>
  <si>
    <t>II - KAPITALNI IZDACI</t>
  </si>
  <si>
    <t>IZDACI ZA NABAVKU STALNIH SREDSTAVA</t>
  </si>
  <si>
    <t>IZDACI ZA OTPLATE DUGOVA</t>
  </si>
  <si>
    <t>RAZDJEL</t>
  </si>
  <si>
    <t>OPIS</t>
  </si>
  <si>
    <t>I TEKUĆI IZDACI</t>
  </si>
  <si>
    <t>Neto plaće i naknade</t>
  </si>
  <si>
    <t>Doprinosi iz plaće 31%</t>
  </si>
  <si>
    <t>DOPRINOSI POSLODAVCA I OSTALI DOPRINOSI</t>
  </si>
  <si>
    <t>Doprinosi poslodavca 10,5%</t>
  </si>
  <si>
    <t>IZDACI ZA ENERGIJU</t>
  </si>
  <si>
    <t>Izdaci za električnu energiju</t>
  </si>
  <si>
    <t>Izdaci za PTT usluge</t>
  </si>
  <si>
    <t>DNEVNICE I PUTNI TROŠKOVI</t>
  </si>
  <si>
    <t>NABAVKA MATERIJALA I SITNOG INVENTARA</t>
  </si>
  <si>
    <t>Administrativni materijal</t>
  </si>
  <si>
    <t>Izdaci za službena glasila i stručnu literaturu</t>
  </si>
  <si>
    <t>Izdaci za materijal za čišćenje</t>
  </si>
  <si>
    <t>IZDACI ZA USLUGE PREVOZA I GORIVA</t>
  </si>
  <si>
    <t>Gorivo za prevoz</t>
  </si>
  <si>
    <t>Registracija motornih vozila</t>
  </si>
  <si>
    <t>UNAJMLJIVANJE IMOVINE I OPREME</t>
  </si>
  <si>
    <t>Unajmljivanje prostora</t>
  </si>
  <si>
    <t>IZDACI ZA TEKUĆE ODRŽAVANJE</t>
  </si>
  <si>
    <t>Materijal za popravke i održavanje</t>
  </si>
  <si>
    <t>Usluge popravka i održavanja</t>
  </si>
  <si>
    <t>IZDACI OSIGURANJA, BANKARSKIH USLUGA I USLUGA PLATNOG PROMETA</t>
  </si>
  <si>
    <t>Osiguranje zaposlenih - kolektivno životno osiguranje</t>
  </si>
  <si>
    <t>Usluge bankarstva i platnog prometa</t>
  </si>
  <si>
    <t>UGOVORENE I DRUGE POSEBNE USLUGE</t>
  </si>
  <si>
    <t>Usluge reprezentacije</t>
  </si>
  <si>
    <t>Usluge za stručno obrazovanje</t>
  </si>
  <si>
    <t>Izdaci za rad komisija</t>
  </si>
  <si>
    <t>Ostale nepomenute usluge i dadžbine</t>
  </si>
  <si>
    <t>GRANTOVI DRUGIM NIVOIMA VLADE</t>
  </si>
  <si>
    <t>Grantovi mjesnim zajednicama</t>
  </si>
  <si>
    <t>GRANTOVI POJEDINCIMA</t>
  </si>
  <si>
    <t>Isplate stipendija</t>
  </si>
  <si>
    <t>Materijalno obezbeđenje za učesnike NOR-a</t>
  </si>
  <si>
    <t>Sufinansiranje troškova prevoza učenika</t>
  </si>
  <si>
    <t>GRANTOVI NEPROFITNIM ORGANIZACIJAMA</t>
  </si>
  <si>
    <t>Izdaci za vodu i odvoz smeća</t>
  </si>
  <si>
    <t>Grant za razvoj poljoprivrede</t>
  </si>
  <si>
    <t>Grant za projekte i mlade</t>
  </si>
  <si>
    <t>Grant za Sportski savez</t>
  </si>
  <si>
    <t>Članarina Savezu općina i gradova F BiH i ostale članarine</t>
  </si>
  <si>
    <t>Tekući transfer udruženjima građana</t>
  </si>
  <si>
    <t>SUBVENCIJE JAVNIM PREDUZEĆIMA</t>
  </si>
  <si>
    <t>Sredstva za finansiranje projekta saniranja općinske deponije</t>
  </si>
  <si>
    <t>Sredstva za finansiranje projekta saniranja divljih deponija</t>
  </si>
  <si>
    <t>Grant školama s područja općine V.Kladuša</t>
  </si>
  <si>
    <t>DRUGI TEKUĆI RASHODI</t>
  </si>
  <si>
    <t>Izvršenje sudskih presuda i rješenja o izvršenju</t>
  </si>
  <si>
    <t>NABAVKA OPREME</t>
  </si>
  <si>
    <t>REKONSTRUKCIJA I INVESTICIONO ODRŽAVANJE</t>
  </si>
  <si>
    <t>II KAPITALNI IZDACI</t>
  </si>
  <si>
    <t>Naknada za članove upravnog odbora</t>
  </si>
  <si>
    <t>Pomoć u slučaju teške invalidnosti i bolesti</t>
  </si>
  <si>
    <t xml:space="preserve">BRUTO PLAĆE </t>
  </si>
  <si>
    <t>UKUPNO, DOZNAKE NIŽOJ POTROŠAČKOJ JEDINICI</t>
  </si>
  <si>
    <t>Kancelarijska oprema</t>
  </si>
  <si>
    <t>BRUTO PLAĆE</t>
  </si>
  <si>
    <t>UKUPNO:</t>
  </si>
  <si>
    <t>Grantovi neprofitnim organizacijama</t>
  </si>
  <si>
    <t>Prihodi od poreza na dohodak fizičkih lica od nesamostalnih djelatnosti</t>
  </si>
  <si>
    <t>Prihodi od poreza na dohodak fizičkih lica od samostalnih djelatnosti</t>
  </si>
  <si>
    <t>Prihodi od poreza na dohodak fizičkih lica od imovine i imovinskih prava</t>
  </si>
  <si>
    <t>Prihod od poreza na dohodak od drugih samostalnih djelatnosti</t>
  </si>
  <si>
    <t>Prihod od poreza na dohodak po konačnom obračunu</t>
  </si>
  <si>
    <t>Primici od prodaje zemljišta</t>
  </si>
  <si>
    <t>UKUPNI PRIHODI (I+II)</t>
  </si>
  <si>
    <t>Prihodi od indirektnih poreza koji pripadaju Direkciji cesta</t>
  </si>
  <si>
    <t>Kamate na pozajmice od domaćih financijskih institucija</t>
  </si>
  <si>
    <t>Naknada po osnovu tehničkog pregleda građevina</t>
  </si>
  <si>
    <t>Ostale naknade za ceste po posebnim propisima</t>
  </si>
  <si>
    <t>Izdaci za drva</t>
  </si>
  <si>
    <t>Izdaci za poštanske usluge</t>
  </si>
  <si>
    <t>Osiguranje imovine</t>
  </si>
  <si>
    <t>Osiguranje vozila</t>
  </si>
  <si>
    <t>Usluge medija</t>
  </si>
  <si>
    <t>Izdaci za fizičko obezbjeđenje objekta</t>
  </si>
  <si>
    <t>Povrat više ili pogrešno uplaćenih sredstava</t>
  </si>
  <si>
    <t>Ostali transferi pojedincima - februarska nagrada dobitniku</t>
  </si>
  <si>
    <t>Obaveze za PIO, doprinosi, ratni period</t>
  </si>
  <si>
    <t>TEKUĆA BUDŽETSKA  REZERVA</t>
  </si>
  <si>
    <t>Sredstva za finansiranje projekta regulacije dijela potoka Kvrkulja</t>
  </si>
  <si>
    <t>KAPITALNI PRIMICI</t>
  </si>
  <si>
    <t>PRIMICI OD PRODAJE STALNIH SREDSTAVA</t>
  </si>
  <si>
    <t>Otplate kredita domaćim financijskim institucijama</t>
  </si>
  <si>
    <t>Član 1.</t>
  </si>
  <si>
    <t>Član 3.</t>
  </si>
  <si>
    <t>Porez na dobit građana (zaostale uplate poreza)</t>
  </si>
  <si>
    <t>Porez na prihod od imovine i imovinskih prava (zaostale uplate poreza)</t>
  </si>
  <si>
    <t>Porez na plaću i druga lična primanja  (zaostale uplate poreza)</t>
  </si>
  <si>
    <t>Porez na dodatna primanja  (zaostale uplate poreza)</t>
  </si>
  <si>
    <t>Naknada za izgradnju i održavanje javnih skloništa</t>
  </si>
  <si>
    <t>Naknada za korištenje državnih šuma</t>
  </si>
  <si>
    <t>Refundacija bolovanja iz ranijeg perioda</t>
  </si>
  <si>
    <t>Primljeni tekući grant od USK-a - alternativni i nužni smještaj</t>
  </si>
  <si>
    <t>Izdaci za PTT usluge (fiksni telefon i telefax)</t>
  </si>
  <si>
    <t>Izdaci za internet</t>
  </si>
  <si>
    <t>Izdaci za mobilni telefon</t>
  </si>
  <si>
    <t>Usluge popravka i održavanja zgrade</t>
  </si>
  <si>
    <t>Usluge popravka i održavanja opreme</t>
  </si>
  <si>
    <t>Usluge popravka i održavanja vozila</t>
  </si>
  <si>
    <t>Održavanje lokalnih puteva (zimsko)</t>
  </si>
  <si>
    <t>Održavanje javnih saobraćajnih površina (Program ZKP-a)</t>
  </si>
  <si>
    <t>Održavanje grada u zimskom periodu (Program ZKP-a)</t>
  </si>
  <si>
    <t>Održavanje javne rasvjete</t>
  </si>
  <si>
    <t>613991-001</t>
  </si>
  <si>
    <t>613991-002</t>
  </si>
  <si>
    <t>613991-003</t>
  </si>
  <si>
    <t>Izdaci za deminiranje na području općine</t>
  </si>
  <si>
    <t>613991-004</t>
  </si>
  <si>
    <t>Rušenje bespravno izgrađenih objekata</t>
  </si>
  <si>
    <t>Sredstva za obavljanje hitnih intervencija na zgradama</t>
  </si>
  <si>
    <t>613991-006</t>
  </si>
  <si>
    <t>614116-001</t>
  </si>
  <si>
    <t>Tranfer za izbore (Općinska izborna komisija)</t>
  </si>
  <si>
    <t>614241-001</t>
  </si>
  <si>
    <t>614241-002</t>
  </si>
  <si>
    <t>614239-002</t>
  </si>
  <si>
    <t>614239-001</t>
  </si>
  <si>
    <t>614311-001</t>
  </si>
  <si>
    <t>614311-002</t>
  </si>
  <si>
    <t>614311-005</t>
  </si>
  <si>
    <t>Grant za kulturne i sportske manifestacije, Dani poljoprivrede</t>
  </si>
  <si>
    <t>614311-006</t>
  </si>
  <si>
    <t>614311-007</t>
  </si>
  <si>
    <t>614311-009</t>
  </si>
  <si>
    <t>614311-010</t>
  </si>
  <si>
    <t>Grant za Crveni križ</t>
  </si>
  <si>
    <t>614329-003</t>
  </si>
  <si>
    <t>614329-004</t>
  </si>
  <si>
    <t>614329-002</t>
  </si>
  <si>
    <t>614411-001</t>
  </si>
  <si>
    <t>614411-002</t>
  </si>
  <si>
    <t>614411-003</t>
  </si>
  <si>
    <t>JP "Radio stanica" Velika Kladuša</t>
  </si>
  <si>
    <t>NABAVKA ZEMLJIŠTA I OSTALIH MATERIJALNIH SREDSTAVA</t>
  </si>
  <si>
    <t>NABAVKA GRAĐEVINA</t>
  </si>
  <si>
    <t>NABAVKA STALNIH SREDSTAVA U OBLIKU PRAVA</t>
  </si>
  <si>
    <t>Rekonstrukcija zgrade JU Centar za kulturu i obrazovanje</t>
  </si>
  <si>
    <t>IV TEKUĆA BUDŽETSKA REZERVA</t>
  </si>
  <si>
    <t>Tekuća budžetska rezerva</t>
  </si>
  <si>
    <t>UKUPNO (I+II+III+IV):</t>
  </si>
  <si>
    <t>IZDACI ZA KOMUNIKACIJU I KOMUNALNE USLUGE</t>
  </si>
  <si>
    <t>Izdaci za centralno grijanje (pelet)</t>
  </si>
  <si>
    <t>Primljeni kapitalni transferi od Federacije, Fond za zaštitu okoliša</t>
  </si>
  <si>
    <t>Obaveze za PIO, doprinosi, uvezivanje staža</t>
  </si>
  <si>
    <t>Primljeni grant od USK-a za naknade za JU Centar za socijalni rad</t>
  </si>
  <si>
    <t>Ostale stručne usluge - sređivanje arhive</t>
  </si>
  <si>
    <t>Prevozne usluge</t>
  </si>
  <si>
    <t>Ostali potrošni materijal</t>
  </si>
  <si>
    <t>Osiguranje zaposlenih-kolektivno životno osiguranje</t>
  </si>
  <si>
    <t>Prihodi od zakupa korištenja sportsko-privrednih lovišta</t>
  </si>
  <si>
    <t>Usluge za stručno obrazovanje - seminari</t>
  </si>
  <si>
    <t>614311-012</t>
  </si>
  <si>
    <t>Naknada za postupak legalizacije javnih površina i građevina</t>
  </si>
  <si>
    <t>614311-008</t>
  </si>
  <si>
    <t>Grant za NK "Krajišnik"</t>
  </si>
  <si>
    <t>614311-013</t>
  </si>
  <si>
    <t>614311-014</t>
  </si>
  <si>
    <t>Grant za NK "Mladost"</t>
  </si>
  <si>
    <t>Grant za konjički klub "Krajišnik"</t>
  </si>
  <si>
    <t>613991-007</t>
  </si>
  <si>
    <t>722435-002</t>
  </si>
  <si>
    <t>722435-001</t>
  </si>
  <si>
    <t>Naknada po osnovu prirodnih pogodnosti - renta (trajna)</t>
  </si>
  <si>
    <t>Naknada po osnovu prirodnih pogodnosti - renta (trenutna)</t>
  </si>
  <si>
    <t>722441-002</t>
  </si>
  <si>
    <t>722441-001</t>
  </si>
  <si>
    <t>614329-005</t>
  </si>
  <si>
    <t>Dani borbe protiv droge</t>
  </si>
  <si>
    <t>614311-015</t>
  </si>
  <si>
    <t>614311-016</t>
  </si>
  <si>
    <t>Grant za Općinske sportske igre</t>
  </si>
  <si>
    <t>Grant za učenike generacije</t>
  </si>
  <si>
    <t>614324-002</t>
  </si>
  <si>
    <t>614324-001</t>
  </si>
  <si>
    <t>Materijal za čišćenje</t>
  </si>
  <si>
    <t>614411-004</t>
  </si>
  <si>
    <t>JKUP "Komunalije" doo Velika Kladuša - finansiranje uvođenja novih djelatnosti i novo zapošljavanje</t>
  </si>
  <si>
    <t>a) Porezni prihodi</t>
  </si>
  <si>
    <t>b) Neporezni prihodi</t>
  </si>
  <si>
    <t>b) Tekući transferi</t>
  </si>
  <si>
    <t>Član 2.</t>
  </si>
  <si>
    <t>Prihodi od iznajmljivanja posl.prostora i ostale mat.imovine</t>
  </si>
  <si>
    <t>Naknada za korištenje građevinskog zemljišta</t>
  </si>
  <si>
    <t>Primljeni tekući grant od USK-a, projekat Let's do it</t>
  </si>
  <si>
    <t>Troškovi smještaja za službena putovanja u zemlji</t>
  </si>
  <si>
    <t>Troškovi smještaja za službena putovanja u inozemstvu</t>
  </si>
  <si>
    <t>Troškovi dnevnica u inozemstvu</t>
  </si>
  <si>
    <t>Ostale naknade putnih troškova (vinjeta, parking, putarina...)</t>
  </si>
  <si>
    <t>Ostale usluge u oblasti komunikacije (domena)</t>
  </si>
  <si>
    <t>Izdaci za obrazovanje kadrova - preplate na glasila</t>
  </si>
  <si>
    <t>Izdaci za kompjuterski materijal - toneri</t>
  </si>
  <si>
    <t>Autogume</t>
  </si>
  <si>
    <t>Izdaci za odjeću, uniforme, platno</t>
  </si>
  <si>
    <t>Poseban materijal za potrebe CZ</t>
  </si>
  <si>
    <t>Materijal za popravke i održavanje zgrade</t>
  </si>
  <si>
    <t>Materijal za popravke i održavanje opreme</t>
  </si>
  <si>
    <t>Materijal za popravke i održavanje vozila</t>
  </si>
  <si>
    <t>Usluge štampanja</t>
  </si>
  <si>
    <t xml:space="preserve">Zatezne kamate i troškovi spora </t>
  </si>
  <si>
    <t>Namještaj</t>
  </si>
  <si>
    <t xml:space="preserve">Kompjuterska oprema </t>
  </si>
  <si>
    <t>821313-002</t>
  </si>
  <si>
    <t>GLAVA</t>
  </si>
  <si>
    <t>FUNKCIJA</t>
  </si>
  <si>
    <t>EKON. KOD</t>
  </si>
  <si>
    <t>0111</t>
  </si>
  <si>
    <t>0820</t>
  </si>
  <si>
    <t>0330</t>
  </si>
  <si>
    <t>II - POSEBNI DIO</t>
  </si>
  <si>
    <t>ČLAN 3.</t>
  </si>
  <si>
    <t>JEDINSTVENI OPĆINSKI ORGAN UPRAVE</t>
  </si>
  <si>
    <t xml:space="preserve"> JEDINSTVENI OPĆINSKI ORGAN UPRAVE</t>
  </si>
  <si>
    <t>UKUPAN BROJ ZAPOSLENIH: 15</t>
  </si>
  <si>
    <t>OPĆINSKO PRAVOBRANILAŠTVO</t>
  </si>
  <si>
    <t>UKUPAN BROJ ZAPOSLENIH: 1</t>
  </si>
  <si>
    <t xml:space="preserve"> JU CENTAR ZA SOCIJALNI RAD VELIKA KLADUŠA</t>
  </si>
  <si>
    <t xml:space="preserve">Ostale nepomenute usluge i dadžbine </t>
  </si>
  <si>
    <t xml:space="preserve">Troškovi dnevnica u zemlji </t>
  </si>
  <si>
    <t>Troškovi dnevnica u zemlji (troškovi dnevnica za rad OV-a)</t>
  </si>
  <si>
    <t>Izdaci za obrasce, papir i ostali kancelarijski materijal</t>
  </si>
  <si>
    <t>614329-006</t>
  </si>
  <si>
    <t>Kladuški dani dijaspore</t>
  </si>
  <si>
    <t>Opći fond sredstva budžeta</t>
  </si>
  <si>
    <t>Namjenska sredstva</t>
  </si>
  <si>
    <t>Grantovi/ Donacije</t>
  </si>
  <si>
    <t xml:space="preserve">Ukupno </t>
  </si>
  <si>
    <t>INDEKS %</t>
  </si>
  <si>
    <t>10=9/3</t>
  </si>
  <si>
    <t>INDEX (11/6)</t>
  </si>
  <si>
    <t>JU CENTAR ZA KULTURU I OBRAZOVANJE "ZUHDIJA ŽALIĆ" VELIKA KLADUŠA</t>
  </si>
  <si>
    <t>Održavanje mezarja - nepredviđeni radovi (Program ZKP-a)</t>
  </si>
  <si>
    <t>Primitak od prodaje ostalih stalnih sredstava (pomoćni objekti - garaže)</t>
  </si>
  <si>
    <t>Sredstva eksproprijacije</t>
  </si>
  <si>
    <t>614311-022</t>
  </si>
  <si>
    <t>JKUP "Komunalije" doo Velika Kladuša, sredstva za funcionisanje i rad privremenog skloništa za životinje</t>
  </si>
  <si>
    <t>Izgradnja skloništa - namjenska sredstva za izgradnju skloništa</t>
  </si>
  <si>
    <t>614311-023</t>
  </si>
  <si>
    <t>c) Kapitalni transferi</t>
  </si>
  <si>
    <t>d) Izdaci za kamate</t>
  </si>
  <si>
    <t>Grant za kulturne i sportske manifestacije, 4 kladuška doba</t>
  </si>
  <si>
    <t>Izgradnja zgrade za socijalne kategorije - CEB II projekat</t>
  </si>
  <si>
    <t>Broj: 01-05-578/17</t>
  </si>
  <si>
    <t>RAČUN PRIHODA I RASHODA</t>
  </si>
  <si>
    <t>c) Tekuće potpore i donacije</t>
  </si>
  <si>
    <t>d) Kapitalni transferi</t>
  </si>
  <si>
    <t>I UKUPNO PRIHODI (a+b+c+d)</t>
  </si>
  <si>
    <t>II BUDŽETSKI RASHODI (a+b+c+d)</t>
  </si>
  <si>
    <t>a) Rashodi</t>
  </si>
  <si>
    <t>A</t>
  </si>
  <si>
    <t>TEKUĆI BILANS - deficit/suficit (I-II)</t>
  </si>
  <si>
    <t>RAČUN KAPITALNIH PRIMITAKA I IZDATAKA</t>
  </si>
  <si>
    <t>III PRIMICI OD PRODAJE STALNIH SREDSTAVA</t>
  </si>
  <si>
    <t>IV IZDACI ZA NABAVKU STALNIH SREDSTAVA</t>
  </si>
  <si>
    <t>B</t>
  </si>
  <si>
    <t>Neto nabavka stalnih sredstava (III-IV)</t>
  </si>
  <si>
    <t>C</t>
  </si>
  <si>
    <t>Ukupan deficit/suficit A+B</t>
  </si>
  <si>
    <t>RAČUN FINANSIRANJA</t>
  </si>
  <si>
    <t>V primici od fin.imovine i zaduživanja</t>
  </si>
  <si>
    <t>a) Primici od financijske imovine</t>
  </si>
  <si>
    <t>b) Primici od zaduživanja</t>
  </si>
  <si>
    <t>VI Izdaci za fin.imovinu i otplate dugova</t>
  </si>
  <si>
    <t>a) Izdaci za financijsku imovinu</t>
  </si>
  <si>
    <t>b) Izdaci za otplatu dugova</t>
  </si>
  <si>
    <t>D</t>
  </si>
  <si>
    <t>Neto finansiranje (V-VI)</t>
  </si>
  <si>
    <t>E</t>
  </si>
  <si>
    <t>Ukupan financijski rezultat (C+D)</t>
  </si>
  <si>
    <t>F</t>
  </si>
  <si>
    <t>Ostvareni suficit iz ranijeg perioda</t>
  </si>
  <si>
    <t>G</t>
  </si>
  <si>
    <t>Sveukupni prihodi, primici, finansiranje i ostvareni suficit (I+III+F)</t>
  </si>
  <si>
    <t>H</t>
  </si>
  <si>
    <t>Sveukupni rashodi i izdaci (II+IV+VI)</t>
  </si>
  <si>
    <t>Izdaci za softverske i hardverske usluge</t>
  </si>
  <si>
    <t>Izdaci za volonterski rad po osnovu ugovora o volont.radu</t>
  </si>
  <si>
    <t xml:space="preserve">Grant za sufinansiranje razvojnih projekata i projekata EU </t>
  </si>
  <si>
    <t>Općinsko vijeće</t>
  </si>
  <si>
    <t>Bruto plaće i naknade plaća</t>
  </si>
  <si>
    <t>Neto plaće</t>
  </si>
  <si>
    <t>Doprinosi na teret zaposlenih</t>
  </si>
  <si>
    <t>Naknade troškova zaposlenih</t>
  </si>
  <si>
    <t>Doprinosi poslodavca</t>
  </si>
  <si>
    <t>Izdaci za materijal i usluge</t>
  </si>
  <si>
    <t>Troškovi dnevnica</t>
  </si>
  <si>
    <t>Posebna naknada na dohodak</t>
  </si>
  <si>
    <t>Tekući transferi (grantovi)</t>
  </si>
  <si>
    <t>Broj zaposlenika</t>
  </si>
  <si>
    <t>Kabinet Općinskog načelnika</t>
  </si>
  <si>
    <t>Ost.izdaci za dr. sam. djelat. i povr. rada</t>
  </si>
  <si>
    <t>Tek.trans.udr. za zaštitu nez. dioničara A/C</t>
  </si>
  <si>
    <t>Izdaci za usluge (po programu ZKP-a)</t>
  </si>
  <si>
    <t>Održavanje javnih s.površina (ZKP-a)</t>
  </si>
  <si>
    <t>Održavanje grada u z. periodu (ZKP-a)</t>
  </si>
  <si>
    <t>Održavanje mezarja - nepredviđeni radovi, ZKP</t>
  </si>
  <si>
    <t>Sr.za fin.projekta saniranja opć. deponije</t>
  </si>
  <si>
    <t>Sr.za fin.projekta saniranja divljih deponija</t>
  </si>
  <si>
    <t>821111-001</t>
  </si>
  <si>
    <t>Kamate na pozajmice od domaćih fin. institucija</t>
  </si>
  <si>
    <t>Posebna naknada na dohodak za zaštitu od pr. i dr.nesreća</t>
  </si>
  <si>
    <t>JP "Veterinarska stanica" doo V.Kladuša</t>
  </si>
  <si>
    <t>Izdaci za ras. lica - altern.i i nužni smještaj</t>
  </si>
  <si>
    <t>Mat. obezbeđenje za učesnike NOR-a</t>
  </si>
  <si>
    <t>JKUP "Komunalije" doo Velika Kladuša</t>
  </si>
  <si>
    <t>Tr. dnevnica u zemlji (613115 - 002 OV-a)</t>
  </si>
  <si>
    <t>Ostale usluge u oblasti komunikacija (domena)</t>
  </si>
  <si>
    <t>Ostali materijal posebne namjene</t>
  </si>
  <si>
    <t>Izdaci osiguranja i bank.usluga</t>
  </si>
  <si>
    <t>Osiguranje zaposlenih - k. životno osig.</t>
  </si>
  <si>
    <t>Ugovorene i dr. posebne usluge</t>
  </si>
  <si>
    <t>Ostali izdaci za dr. sam. djelat. i povr. rada</t>
  </si>
  <si>
    <t>Ostale nepomenute usluge</t>
  </si>
  <si>
    <t>Kompjuterska oprema</t>
  </si>
  <si>
    <t>Služba za civilnu zaštitu</t>
  </si>
  <si>
    <t>Projekat IFAD</t>
  </si>
  <si>
    <t>Kapitalni transferi javnim preduzećima (sredstva ek.naknada)</t>
  </si>
  <si>
    <t>10</t>
  </si>
  <si>
    <t>103</t>
  </si>
  <si>
    <t>Tek. transf. za pol.partije- klubovi vijećnika</t>
  </si>
  <si>
    <t>Poticaj ze projekte u poljoprivredi (revolving fond za poljop.)</t>
  </si>
  <si>
    <t>614231-001</t>
  </si>
  <si>
    <t>Jednokratna socijalna davanja -BR</t>
  </si>
  <si>
    <t>614239-003</t>
  </si>
  <si>
    <t>Ostali transferi pojedincima - BR</t>
  </si>
  <si>
    <t>Prihodi od indirektnih poreza na ime finansiranja autocesta u FBiH</t>
  </si>
  <si>
    <t>Izgradnja pomoćnih objekata - garaža</t>
  </si>
  <si>
    <t>Ulaganja u tuđa stalna sredstva, izgradnja objekata MZ</t>
  </si>
  <si>
    <t>Broj volontera</t>
  </si>
  <si>
    <t>Izdaci za usluge održ.čistoće javne higijene (program ZKP-a)</t>
  </si>
  <si>
    <t>Izdaci za naknade skup. zastupnicima, paušali vijećnika</t>
  </si>
  <si>
    <t>Ostali izdaci za dr. samostalne djelatnosti i povremenog rada</t>
  </si>
  <si>
    <t>Posebna naknada na doh. za zaštitu od prir. i dr.nesreća 0,5%</t>
  </si>
  <si>
    <t>Izrada projektne dok. i usluge nadzora nad projektima</t>
  </si>
  <si>
    <t>Sredstva za obilježavanje dana općine, 23.februar</t>
  </si>
  <si>
    <t>Transfer za posebne namjene - elem. nepogode, sredstva CZ</t>
  </si>
  <si>
    <t>Transfer za posebne namjene - elem. nepogode, učešće općine</t>
  </si>
  <si>
    <t>Izdaci za raseljena lica-alter.i nužni smještaj, doznake iz USK-a</t>
  </si>
  <si>
    <t>Tekući trans. za parlementarne pol. partije-klubovi vijećnika</t>
  </si>
  <si>
    <t>Tekući tr.udruženju za zaštitu nez. dioničara Agrokomerc</t>
  </si>
  <si>
    <t>Sredstva za fin. projekta regulacije dijela potoka Kvrkulja</t>
  </si>
  <si>
    <t>JP "Veterinarska stanica" doo V.Kladuša - sufinansiranje poboljšanja genetskog potencijala goveda</t>
  </si>
  <si>
    <t>Kapitalni transferi JP-a (sredstva ekoloških naknada)</t>
  </si>
  <si>
    <t>Posebna naknada za zaštitu od pr. i drugih nesreća (neutrošena sr. iz preth. perioda)</t>
  </si>
  <si>
    <t>Izgradnja skloništa - namj. sredstva za izgradnju skloništa</t>
  </si>
  <si>
    <t>Ulaganja u tuđa stalna sredstva, izgradnja objekata MZ-a</t>
  </si>
  <si>
    <t xml:space="preserve">Izdaci za naknade skupštinskim zastupnicima, paušali </t>
  </si>
  <si>
    <t>Izdaci za energiju (izdaci za električnu energiju, grijanje)</t>
  </si>
  <si>
    <t>Izdaci za informisanje(Usluge medija, usl. javnog infor.)</t>
  </si>
  <si>
    <t>Izdaci za energiju (izdaci za električnu energiju,  grijanje)</t>
  </si>
  <si>
    <t>Izdaci za informisanje(Usl. medija, usl. javnog informiranja)</t>
  </si>
  <si>
    <t>Posebna nakn. na dohodak za zaštitu od pr. i dr.nesreća 0,5%</t>
  </si>
  <si>
    <t>Ostale nepomenute usl. i dadžbine, opća vodna naknada 0,5%</t>
  </si>
  <si>
    <t>Pos. naknada na dohodak za zaštitu od pr. i dr.nesreća 0,5%</t>
  </si>
  <si>
    <t>Ostale nepomenute usl. i dadžbine-opća vodna naknada 0,5%</t>
  </si>
  <si>
    <t>Stručne usluge (izdaci računovodstvenih usluga)</t>
  </si>
  <si>
    <t>614311-024</t>
  </si>
  <si>
    <t>Grant za sufinansiranje sportskih aktivnosti i projekata</t>
  </si>
  <si>
    <t>Održavanje javne rasvjete (Program ZKP-a)</t>
  </si>
  <si>
    <t>104</t>
  </si>
  <si>
    <t>108</t>
  </si>
  <si>
    <t>Porez na dobit od privredne i profesionalne djelatnosti (zaostale uplate poreza)</t>
  </si>
  <si>
    <t>Projekat kanalizacije i regulacije</t>
  </si>
  <si>
    <t>Ostale kancelarijske mašine</t>
  </si>
  <si>
    <t>107</t>
  </si>
  <si>
    <t>I OPĆI DIO</t>
  </si>
  <si>
    <t>614311-025</t>
  </si>
  <si>
    <t>Grant za udruženje "I mi postojimo" Velika Kladuša</t>
  </si>
  <si>
    <t xml:space="preserve">Finansiranje investicionog održavanja, zaštite, rekonstrukcije i izgradnje lokalnih cesta, gradskih ulica i nerazvrstanih cesta </t>
  </si>
  <si>
    <t>Oprema za prenos podataka i glasa - oprema za katastar</t>
  </si>
  <si>
    <t>Oprema za katastar</t>
  </si>
  <si>
    <t>JP Veterinarska stanica (sufinansiranje nabavke opreme)</t>
  </si>
  <si>
    <t>IZVORI SREDSTAVA, OSTVARENI SUFICIT IZ RANIJEG PERIODA</t>
  </si>
  <si>
    <t>Neraspoređeni višak prihoda i rashoda</t>
  </si>
  <si>
    <t>613991-011</t>
  </si>
  <si>
    <t>Nabavka cvijeća i cvjetnih aranžmana</t>
  </si>
  <si>
    <t>Ostali izdaci za dr. samostalne djelatnosti i povremenog rada - naknade za rad predsjednicima MZ-a</t>
  </si>
  <si>
    <t>Objekti vodovoda i kanalizacije - izgradnja retencije za prihvat vode</t>
  </si>
  <si>
    <t>102</t>
  </si>
  <si>
    <t>105</t>
  </si>
  <si>
    <t>106</t>
  </si>
  <si>
    <t>Usluge deratizacije</t>
  </si>
  <si>
    <t>BUDŽET ZA 2020. GODINU</t>
  </si>
  <si>
    <t>Služba za prostorno uređenje, imovinsko-pravne i geodetske poslove</t>
  </si>
  <si>
    <t>Služba za finansije, računovodstvo i javne nabavke</t>
  </si>
  <si>
    <t>Služba za poduzetništvo, lokalni razvoj i implementaciju projekata</t>
  </si>
  <si>
    <t>Služba za upravu, društvene djelatnosti i zajedničke poslove</t>
  </si>
  <si>
    <t>Služba za komunalne djelatnosti, vodne resurse, zaštitu okoliša i inspekcije</t>
  </si>
  <si>
    <t>Rekonstrukcija zgrade javne ustanove</t>
  </si>
  <si>
    <t>Naknada za prihode ostvarene radom termoelektrana</t>
  </si>
  <si>
    <t>614231-003</t>
  </si>
  <si>
    <t>Jednokratna socijalna davanja - BR</t>
  </si>
  <si>
    <t>614231-002</t>
  </si>
  <si>
    <t>614231-004</t>
  </si>
  <si>
    <t>Beneficije za socijalnu zaštitu - tuđa njega i pomoć (USK-a)</t>
  </si>
  <si>
    <t>Beneficije za socijalnu zaštitu - socijalna pomoć (USK-a)</t>
  </si>
  <si>
    <t>Beneficije za socijalnu zaštitu - troškovi sahrana (Općina)</t>
  </si>
  <si>
    <t>Beneficije za socijalnu zaštitu - jednokratna socijalna davanja (Općina)</t>
  </si>
  <si>
    <t>614231-005</t>
  </si>
  <si>
    <t>Beneficije za socijalnu pomoć - porodični smještaj (USK-a)</t>
  </si>
  <si>
    <t>614231-006</t>
  </si>
  <si>
    <t>Beneficije za socijalnu pomoć - porodilje u radnom odnosu (USK-a)</t>
  </si>
  <si>
    <t>614231-007</t>
  </si>
  <si>
    <t>614231-008</t>
  </si>
  <si>
    <t>614231-009</t>
  </si>
  <si>
    <t>614231-010</t>
  </si>
  <si>
    <t>614231-011</t>
  </si>
  <si>
    <t>Beneficije za socijalnu zaštitu - porodilje van radnog odnosa (USK)</t>
  </si>
  <si>
    <t>Beneficije za socijalnu pomoć - medicinska vještačenja (USK-a)</t>
  </si>
  <si>
    <t>Beneficije za socijalnu pomoć - jednokratne pomoći (USK-a)</t>
  </si>
  <si>
    <t>Beneficije za socijalnu pomoć - smještaj u ustanovama (USK-a)</t>
  </si>
  <si>
    <t>Beneficije za socijalnu pomoć -medicinska vještačenja (općina)</t>
  </si>
  <si>
    <t>614239-006</t>
  </si>
  <si>
    <t>Lične potrebe (korisnici)</t>
  </si>
  <si>
    <t>UKUPAN BROJ ZAPOSLENIH: 2</t>
  </si>
  <si>
    <t xml:space="preserve">Pomoć u slučaju smrti </t>
  </si>
  <si>
    <t>Obrazovni materijal - nabavka školskih lektira</t>
  </si>
  <si>
    <t xml:space="preserve">Izdaci za rad komisija </t>
  </si>
  <si>
    <t xml:space="preserve">Izdaci za usluge prevoza i goriva </t>
  </si>
  <si>
    <t>Unajmljivanje imovine i prostora</t>
  </si>
  <si>
    <t>109</t>
  </si>
  <si>
    <t>Po programu ZKP-a investiciono održavanje, zaštita i rekonstrukcija  lokalnih cesta, gradskih ulica i neraz. cesta</t>
  </si>
  <si>
    <t xml:space="preserve">Rekonstrukcija zgrade organa uprave </t>
  </si>
  <si>
    <t>Subvencije za veterinarstvo, JP "Veterinarska stanica" V.Kladuša</t>
  </si>
  <si>
    <t>SUBVENCIJE PRIVATNIM PREDUZEĆIMA I PODUZETNICIMA</t>
  </si>
  <si>
    <t>Subvencije za veterinarstvo, privatna veterinarska stanica</t>
  </si>
  <si>
    <t>Grant za sufinansiranje projekata mladih</t>
  </si>
  <si>
    <t>Kapitalni transferi od pojedinaca, MZ</t>
  </si>
  <si>
    <t>Grant za sufinansiranje razvojnih projekata i projekata EU</t>
  </si>
  <si>
    <t>Subvencije za veterinarstvo, JP "Veterinarska stanica" doo V.Kladuša</t>
  </si>
  <si>
    <t>Subvencije privatnim preduzećima i poduzetnicima</t>
  </si>
  <si>
    <t>Rekonstrukcija zgrade organa uprave</t>
  </si>
  <si>
    <t>Primljeni tekući transferi od inostranih vlada</t>
  </si>
  <si>
    <t>Kapitalni transferi neprofitnim org. OŠ Podzvizd, sportska dvorana</t>
  </si>
  <si>
    <t>Kapitalni transferi neprofitnim organizacijama</t>
  </si>
  <si>
    <t>Tr. za pos.namjene - el. nepogode, sredstva CZ</t>
  </si>
  <si>
    <t>Tr.za pos. namjene - el. nepogode, učešće općine</t>
  </si>
  <si>
    <t>Primljeni kapitalni transferi od Kantona, Ministarstvo građenja USK-a (ekološke naknade)</t>
  </si>
  <si>
    <t>Kapitalni transferi od preduzeća</t>
  </si>
  <si>
    <t>Ostale stručne usluge - sistematski pregled uposlenih</t>
  </si>
  <si>
    <t>Kapitalni transferi neprofitnim organizacijama - OŠ Podzvizd, sufinansiranje izgradnje sportske dvorane</t>
  </si>
  <si>
    <t>Grant za novogodišnji turnir</t>
  </si>
  <si>
    <t>Grant za sufinansiranje projekata iz oblasti kulture</t>
  </si>
  <si>
    <t>JP "Veterinarska stanica" doo V.Kladuša (sufinansiranje projekta kastracije pasa lutalica)</t>
  </si>
  <si>
    <t>614311-020</t>
  </si>
  <si>
    <t>614311-026</t>
  </si>
  <si>
    <t>614311-027</t>
  </si>
  <si>
    <t>Ostali tekući rashodi - sredstva za postavljanje nove koreografije za KUD "Tono Hrovat"</t>
  </si>
  <si>
    <t>614239-004</t>
  </si>
  <si>
    <t>Priključak na vodovodnu mrežu za socijalne kategorije građana</t>
  </si>
  <si>
    <t>Darovi uposlenicima povodom vjerskih i državnih praznika</t>
  </si>
  <si>
    <t>Udruženje paraplegičara i oboljelih od dječije paralize V.Kladuša</t>
  </si>
  <si>
    <t>Član 4.</t>
  </si>
  <si>
    <t>Prihod po osnovu "Dječije nedjelje"</t>
  </si>
  <si>
    <t>Primljeni tekući transferi od Federacije</t>
  </si>
  <si>
    <t>Primici od prodaje prometnih vozila</t>
  </si>
  <si>
    <t>Primljeni grant od USK-a za elementarne nepogode, COVID - 19</t>
  </si>
  <si>
    <t>Primljeni tekući grant od USK-a za nabavku repromaterijala poljoprivrednicima</t>
  </si>
  <si>
    <t>Finansiranje investicionog održavanja, zaštite, rekonstrukcije i izgradnje lokalnih cesta, gradskih ulica i nerazvrstanih cesta</t>
  </si>
  <si>
    <t>Ostali transferi neprofitnim organizacijama - BR</t>
  </si>
  <si>
    <t>614231-014</t>
  </si>
  <si>
    <t>Naknada za treće dijete</t>
  </si>
  <si>
    <t>614239-005</t>
  </si>
  <si>
    <t>Dječija nedjelja</t>
  </si>
  <si>
    <t>614231-013</t>
  </si>
  <si>
    <t>Hraniteljstvo</t>
  </si>
  <si>
    <t>Primljeni kapitalni transferi od Federacije, Vlada Federacije</t>
  </si>
  <si>
    <t>614329-015</t>
  </si>
  <si>
    <t>Sredstva za finansiranje projekta uređenja nereguliranog korita rijeke Kladušnice</t>
  </si>
  <si>
    <t>614329-016</t>
  </si>
  <si>
    <t>Sredstva za finansiranje izgradnje skloništa - namjenska sredstva</t>
  </si>
  <si>
    <t>Primljeni tekući transferi od Federacije, Federalno ministarstvo poljoprivrede</t>
  </si>
  <si>
    <t>Subvencije za poticaj razvoja, poduzetništva i obrta</t>
  </si>
  <si>
    <t>Naknada za izgradnju i održ. javnih skloništa (neutrošena sr. iz preth. perioda)</t>
  </si>
  <si>
    <t>OPĆINSKO VIJEĆE</t>
  </si>
  <si>
    <t>Sredstva za finan. izgradnje skloništa - namjenska sredstva</t>
  </si>
  <si>
    <t>Obrađivač: Služba za finansije i računovodstvo</t>
  </si>
  <si>
    <t>Predlagač: Općinski načelnik</t>
  </si>
  <si>
    <t>INDEX (12/6)</t>
  </si>
  <si>
    <t>Projekat IFAD I</t>
  </si>
  <si>
    <t>Projekat IFAD II</t>
  </si>
  <si>
    <t>Investiciono održavanje zemljišta - vanjsko osvjetljenje i pločnici (uređenje parking prilaza zgradama Mekote)</t>
  </si>
  <si>
    <t>ZU Dom zdravlja</t>
  </si>
  <si>
    <t>ZU Dom zdravlja za kupovinu vozila za hemodijalizu</t>
  </si>
  <si>
    <t>614411-005</t>
  </si>
  <si>
    <t>JKP "ViK" doo Velika Kladuša</t>
  </si>
  <si>
    <t>614329-014</t>
  </si>
  <si>
    <t>BUDŽET ZA 2021. GODINU</t>
  </si>
  <si>
    <t>IZVRŠENJE BUDŽETA ZA PERIOD 01.01.-30.09.2020. GODINE</t>
  </si>
  <si>
    <t xml:space="preserve">IZVRŠENJE BUDŽETA ZA PERIOD 01.01.-30.09.2020. </t>
  </si>
  <si>
    <t>Izdaci za energiju - MZ</t>
  </si>
  <si>
    <t>Izdaci za komunikaciju i komunikacijske usluge - MZ</t>
  </si>
  <si>
    <t>Nabavka materijala i sitnog inventara - MZ</t>
  </si>
  <si>
    <t>Izdaci za usluge prevoza i goriva - MZ</t>
  </si>
  <si>
    <t>Izdaci za tekuće održavanje - MZ</t>
  </si>
  <si>
    <t>Ugovorene i druge posebne usluge - MZ</t>
  </si>
  <si>
    <t>Projekat IFAD III</t>
  </si>
  <si>
    <t>Primljeni tekući transferi od inostranih vlada (neutrošena sredstva iz prošle godine)</t>
  </si>
  <si>
    <t>Rekonstrukcija na zemljištu, vanjska osvjetljenja, pločnici, ograde - parking prostor iza zgrade općine</t>
  </si>
  <si>
    <t xml:space="preserve">Primljeni kapitalni transferi od Kantona </t>
  </si>
  <si>
    <t>Općinske komunalne naknade (stambeni prostor)</t>
  </si>
  <si>
    <t>Općinske komunalne naknade (poslovni prostor)</t>
  </si>
  <si>
    <t>Primljeni kapitalni transferi od Federacije (neutrošena namjenska sredstva)</t>
  </si>
  <si>
    <t>Primljeni kapitalni transferi od Kantona, Ministarstvo poljoprivrede USK-a, namjenski grant (neutrošena namjenska sredstva)</t>
  </si>
  <si>
    <t>Primljeni namjenski transferi za kulturu (neutrošena namjenska sredstva)</t>
  </si>
  <si>
    <t xml:space="preserve"> </t>
  </si>
  <si>
    <t>Transfer za kulturu</t>
  </si>
  <si>
    <t>Kapitalni transferi neprofitnim org. OŠ 25. novembar, nabavka peći na pelet - projekat INGRID</t>
  </si>
  <si>
    <t>Primljeni kapitalni transferi od Kantona (sufinansiranje izgradnje objekta Centar za kulturu - neutrošena namjenska sredstva)</t>
  </si>
  <si>
    <t>Kapitalni transferi pojedincima</t>
  </si>
  <si>
    <t>Kapitalni transferi javnim preduzećima</t>
  </si>
  <si>
    <t>613991-012</t>
  </si>
  <si>
    <t>Sredstva za održavanje višegodišnjeg nasada kestena (IPA projekat)</t>
  </si>
  <si>
    <t>Izdaci za odjecu, uniforme i platno</t>
  </si>
  <si>
    <t>Izdaci za odjeću, uniforme i platno</t>
  </si>
  <si>
    <t>613991-013</t>
  </si>
  <si>
    <t>Sredstva za funkcionisanje i rad Općinskog štaba CZ</t>
  </si>
  <si>
    <t>Sr. za obavljanje hitnih intervencija na zgradama</t>
  </si>
  <si>
    <t>Izrada prostorno planske dokumentacije</t>
  </si>
  <si>
    <t xml:space="preserve"> BUDŽET OPĆINE VELIKA KLADUŠA ZA 2021. GODINU</t>
  </si>
  <si>
    <t>UKUPNI PRIHODI I PRIMICI</t>
  </si>
  <si>
    <t>Grant za utopljavanje zgrada</t>
  </si>
  <si>
    <t>9=8/3</t>
  </si>
  <si>
    <t>UKUPAN BROJ ZAPOSLENIH: 100</t>
  </si>
  <si>
    <t>UKUPAN BROJ VOLONTERA: 4</t>
  </si>
  <si>
    <t>Budžet za 2021. godinu stupa na snagu danom donošenja, ima se objaviti u "Službenom glasniku Općine Velika Kladuša", a primjenjivat će se za fiskalnu 2021. godinu.</t>
  </si>
  <si>
    <t>614231-015</t>
  </si>
  <si>
    <t>Dječiji dodatak</t>
  </si>
  <si>
    <t>NACRT</t>
  </si>
  <si>
    <t>Nabavka adresnih pločica</t>
  </si>
  <si>
    <t>614116-003</t>
  </si>
  <si>
    <t>Grant za provođenje izbora u mjesnim zajednicama</t>
  </si>
  <si>
    <t>Grant za Udruženje parapl. i oboljenlih o dječije paralize</t>
  </si>
  <si>
    <t>614819-003</t>
  </si>
  <si>
    <t>Ostali tekući rashodi, nabavka adresnih pločica</t>
  </si>
  <si>
    <t>Izgradnja parking nadstrešnica i autobuskih stajališta sa fotonaponskim ćelijama (projekat I.N.G.R.I.D.)</t>
  </si>
  <si>
    <t xml:space="preserve">Izgradnja vanjske rasvjete </t>
  </si>
  <si>
    <t>Izgradnja vanjske rasvjete</t>
  </si>
  <si>
    <t xml:space="preserve">Objekti vodovoda i kan. - izgr. retencije za prihvat vode </t>
  </si>
  <si>
    <t>Motorna vozila - nabavka vatrogasnog vozila</t>
  </si>
  <si>
    <t>Motorna vozila - Nabavka vatrogasnog vozila</t>
  </si>
  <si>
    <r>
      <t xml:space="preserve">Budžet općine Velika Kladuša za 2021. godinu iznosi </t>
    </r>
    <r>
      <rPr>
        <b/>
        <sz val="11"/>
        <rFont val="Times New Roman"/>
        <family val="1"/>
        <charset val="238"/>
      </rPr>
      <t>16.544.572</t>
    </r>
    <r>
      <rPr>
        <sz val="11"/>
        <rFont val="Times New Roman"/>
        <family val="1"/>
        <charset val="238"/>
      </rPr>
      <t xml:space="preserve"> KM a, sastoji se od:</t>
    </r>
  </si>
  <si>
    <r>
      <t xml:space="preserve">Rashodi i izdaci u budžetu za 2021. godinu u iznosu  od </t>
    </r>
    <r>
      <rPr>
        <b/>
        <sz val="10"/>
        <rFont val="Cambria"/>
        <family val="1"/>
        <charset val="238"/>
        <scheme val="major"/>
      </rPr>
      <t>16.544.572</t>
    </r>
    <r>
      <rPr>
        <sz val="10"/>
        <rFont val="Cambria"/>
        <family val="1"/>
        <charset val="238"/>
        <scheme val="major"/>
      </rPr>
      <t xml:space="preserve"> KM raspoređuju se po korisnicima odnosno nosiocima, kako slijedi:</t>
    </r>
  </si>
  <si>
    <t>U tekuću budžetsku rezervu za 2021. godinu predviđeno je 0,98% ukupno planiranih prihoda Budžeta bez namjenskih prihoda, vlastitih prihoda i bez primitaka.</t>
  </si>
  <si>
    <t>Prihodi i rashodi (izdaci) po grupama utvrđuju se u Pregledu prihoda, rashoda i izdataka za 2021. godinu kako slijedi:</t>
  </si>
  <si>
    <t>Broj: ____/21</t>
  </si>
  <si>
    <t>Velika Kladuša, ________.2021. godine</t>
  </si>
  <si>
    <t>Na osnovu člana 32. Statuta općine Velika Kladuša ("Službeni glasnik općine Velika Kladuša", broj: 12/11) a u vezi sa članom 15. Zakona o budžetima u Federaciji BiH ("Službene novine F BiH", broj: 102/13, 9/14, 13/14, 8/15, 91/15, 102/15, 104/16, 5/18 i 11/19), Općinsko vijeće općine Velika Kladuša, na sjednici održanoj dana _______2021. godine,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</si>
</sst>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7"/>
      <color theme="1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8"/>
      <color indexed="8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mbria"/>
      <family val="1"/>
      <charset val="238"/>
      <scheme val="major"/>
    </font>
    <font>
      <sz val="7.5"/>
      <color theme="1"/>
      <name val="Cambria"/>
      <family val="1"/>
      <charset val="238"/>
      <scheme val="maj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6"/>
      <color theme="1"/>
      <name val="Cambria"/>
      <family val="1"/>
      <charset val="238"/>
      <scheme val="maj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7.5"/>
      <color theme="1"/>
      <name val="Cambria"/>
      <family val="1"/>
      <charset val="238"/>
      <scheme val="major"/>
    </font>
    <font>
      <b/>
      <sz val="8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</font>
    <font>
      <b/>
      <sz val="8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8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8"/>
      <color indexed="8"/>
      <name val="Cambria"/>
      <family val="1"/>
      <charset val="238"/>
      <scheme val="maj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0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5" fillId="0" borderId="0" xfId="0" applyFont="1" applyBorder="1"/>
    <xf numFmtId="0" fontId="0" fillId="0" borderId="0" xfId="0" applyBorder="1"/>
    <xf numFmtId="1" fontId="6" fillId="3" borderId="0" xfId="0" applyNumberFormat="1" applyFont="1" applyFill="1" applyBorder="1" applyAlignment="1">
      <alignment horizontal="center"/>
    </xf>
    <xf numFmtId="4" fontId="6" fillId="3" borderId="0" xfId="0" applyNumberFormat="1" applyFont="1" applyFill="1" applyBorder="1" applyAlignment="1">
      <alignment horizontal="center"/>
    </xf>
    <xf numFmtId="0" fontId="0" fillId="0" borderId="1" xfId="0" applyBorder="1"/>
    <xf numFmtId="0" fontId="6" fillId="0" borderId="0" xfId="0" applyFont="1"/>
    <xf numFmtId="0" fontId="0" fillId="0" borderId="0" xfId="0" applyFont="1"/>
    <xf numFmtId="0" fontId="0" fillId="0" borderId="0" xfId="0" applyFont="1" applyBorder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17" fillId="0" borderId="0" xfId="0" applyFont="1" applyBorder="1"/>
    <xf numFmtId="0" fontId="18" fillId="2" borderId="0" xfId="0" applyFont="1" applyFill="1" applyBorder="1" applyAlignment="1">
      <alignment horizontal="center"/>
    </xf>
    <xf numFmtId="0" fontId="0" fillId="3" borderId="0" xfId="0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3" fontId="7" fillId="2" borderId="2" xfId="0" applyNumberFormat="1" applyFont="1" applyFill="1" applyBorder="1"/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/>
    <xf numFmtId="0" fontId="6" fillId="0" borderId="2" xfId="0" applyFont="1" applyBorder="1"/>
    <xf numFmtId="3" fontId="6" fillId="0" borderId="2" xfId="0" applyNumberFormat="1" applyFont="1" applyBorder="1"/>
    <xf numFmtId="3" fontId="6" fillId="3" borderId="2" xfId="0" applyNumberFormat="1" applyFont="1" applyFill="1" applyBorder="1" applyAlignment="1">
      <alignment horizontal="right"/>
    </xf>
    <xf numFmtId="0" fontId="6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horizontal="right"/>
    </xf>
    <xf numFmtId="3" fontId="11" fillId="0" borderId="2" xfId="0" applyNumberFormat="1" applyFont="1" applyBorder="1"/>
    <xf numFmtId="3" fontId="11" fillId="3" borderId="2" xfId="0" applyNumberFormat="1" applyFont="1" applyFill="1" applyBorder="1"/>
    <xf numFmtId="3" fontId="13" fillId="0" borderId="2" xfId="0" applyNumberFormat="1" applyFont="1" applyBorder="1"/>
    <xf numFmtId="3" fontId="6" fillId="3" borderId="2" xfId="0" applyNumberFormat="1" applyFont="1" applyFill="1" applyBorder="1"/>
    <xf numFmtId="0" fontId="7" fillId="4" borderId="2" xfId="0" applyFont="1" applyFill="1" applyBorder="1" applyAlignment="1">
      <alignment vertical="center"/>
    </xf>
    <xf numFmtId="3" fontId="7" fillId="4" borderId="2" xfId="0" applyNumberFormat="1" applyFont="1" applyFill="1" applyBorder="1"/>
    <xf numFmtId="0" fontId="13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2" borderId="6" xfId="0" applyFont="1" applyFill="1" applyBorder="1"/>
    <xf numFmtId="0" fontId="7" fillId="2" borderId="2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/>
    </xf>
    <xf numFmtId="0" fontId="6" fillId="0" borderId="6" xfId="0" applyFont="1" applyBorder="1"/>
    <xf numFmtId="0" fontId="6" fillId="0" borderId="2" xfId="0" applyFont="1" applyBorder="1" applyAlignment="1">
      <alignment horizontal="left" vertical="center"/>
    </xf>
    <xf numFmtId="3" fontId="6" fillId="3" borderId="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vertical="center"/>
    </xf>
    <xf numFmtId="0" fontId="6" fillId="0" borderId="6" xfId="0" applyFont="1" applyBorder="1" applyAlignment="1">
      <alignment horizontal="right"/>
    </xf>
    <xf numFmtId="0" fontId="6" fillId="0" borderId="2" xfId="0" applyFont="1" applyBorder="1" applyAlignment="1">
      <alignment horizontal="left" vertical="center" wrapText="1"/>
    </xf>
    <xf numFmtId="3" fontId="7" fillId="3" borderId="7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3" fontId="6" fillId="0" borderId="2" xfId="0" applyNumberFormat="1" applyFont="1" applyBorder="1" applyAlignment="1">
      <alignment vertical="center"/>
    </xf>
    <xf numFmtId="0" fontId="7" fillId="0" borderId="6" xfId="0" applyFont="1" applyBorder="1"/>
    <xf numFmtId="0" fontId="6" fillId="0" borderId="8" xfId="0" applyFont="1" applyBorder="1"/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/>
    <xf numFmtId="3" fontId="6" fillId="3" borderId="10" xfId="0" applyNumberFormat="1" applyFont="1" applyFill="1" applyBorder="1" applyAlignment="1">
      <alignment horizontal="center"/>
    </xf>
    <xf numFmtId="1" fontId="7" fillId="0" borderId="7" xfId="0" applyNumberFormat="1" applyFont="1" applyBorder="1" applyAlignment="1">
      <alignment horizontal="center" vertical="center"/>
    </xf>
    <xf numFmtId="3" fontId="7" fillId="2" borderId="2" xfId="0" applyNumberFormat="1" applyFont="1" applyFill="1" applyBorder="1" applyAlignment="1">
      <alignment vertical="center"/>
    </xf>
    <xf numFmtId="1" fontId="7" fillId="2" borderId="7" xfId="0" applyNumberFormat="1" applyFont="1" applyFill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1" fontId="7" fillId="3" borderId="7" xfId="0" applyNumberFormat="1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6" fillId="0" borderId="6" xfId="0" applyFont="1" applyBorder="1" applyAlignment="1">
      <alignment horizontal="right" vertical="center"/>
    </xf>
    <xf numFmtId="3" fontId="7" fillId="4" borderId="7" xfId="0" applyNumberFormat="1" applyFont="1" applyFill="1" applyBorder="1" applyAlignment="1">
      <alignment horizontal="center"/>
    </xf>
    <xf numFmtId="0" fontId="7" fillId="0" borderId="9" xfId="0" applyFont="1" applyBorder="1"/>
    <xf numFmtId="0" fontId="20" fillId="0" borderId="7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13" fillId="0" borderId="6" xfId="0" applyFont="1" applyBorder="1"/>
    <xf numFmtId="0" fontId="6" fillId="0" borderId="6" xfId="0" applyFont="1" applyBorder="1" applyAlignment="1">
      <alignment vertical="center"/>
    </xf>
    <xf numFmtId="0" fontId="7" fillId="4" borderId="6" xfId="0" applyFont="1" applyFill="1" applyBorder="1" applyAlignment="1"/>
    <xf numFmtId="0" fontId="13" fillId="3" borderId="6" xfId="0" applyFont="1" applyFill="1" applyBorder="1" applyAlignment="1"/>
    <xf numFmtId="0" fontId="13" fillId="0" borderId="6" xfId="0" applyFont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3" fontId="7" fillId="3" borderId="2" xfId="0" applyNumberFormat="1" applyFont="1" applyFill="1" applyBorder="1"/>
    <xf numFmtId="0" fontId="30" fillId="0" borderId="2" xfId="0" applyFont="1" applyBorder="1" applyAlignment="1">
      <alignment horizontal="center"/>
    </xf>
    <xf numFmtId="16" fontId="30" fillId="0" borderId="7" xfId="0" applyNumberFormat="1" applyFont="1" applyBorder="1" applyAlignment="1">
      <alignment horizontal="center"/>
    </xf>
    <xf numFmtId="3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right"/>
    </xf>
    <xf numFmtId="3" fontId="7" fillId="3" borderId="2" xfId="0" applyNumberFormat="1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" fontId="7" fillId="0" borderId="9" xfId="0" applyNumberFormat="1" applyFont="1" applyBorder="1"/>
    <xf numFmtId="3" fontId="7" fillId="3" borderId="9" xfId="0" applyNumberFormat="1" applyFont="1" applyFill="1" applyBorder="1" applyAlignment="1">
      <alignment horizontal="right" vertical="center"/>
    </xf>
    <xf numFmtId="3" fontId="7" fillId="3" borderId="9" xfId="0" applyNumberFormat="1" applyFont="1" applyFill="1" applyBorder="1" applyAlignment="1">
      <alignment vertical="center"/>
    </xf>
    <xf numFmtId="1" fontId="7" fillId="0" borderId="10" xfId="0" applyNumberFormat="1" applyFont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Alignment="1">
      <alignment vertical="top"/>
    </xf>
    <xf numFmtId="0" fontId="34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33" fillId="3" borderId="2" xfId="0" applyFont="1" applyFill="1" applyBorder="1" applyAlignment="1">
      <alignment horizontal="right"/>
    </xf>
    <xf numFmtId="0" fontId="6" fillId="3" borderId="6" xfId="0" applyFont="1" applyFill="1" applyBorder="1"/>
    <xf numFmtId="3" fontId="6" fillId="3" borderId="9" xfId="0" applyNumberFormat="1" applyFont="1" applyFill="1" applyBorder="1"/>
    <xf numFmtId="1" fontId="7" fillId="0" borderId="9" xfId="0" applyNumberFormat="1" applyFont="1" applyBorder="1" applyAlignment="1">
      <alignment horizontal="right"/>
    </xf>
    <xf numFmtId="3" fontId="18" fillId="3" borderId="0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center"/>
    </xf>
    <xf numFmtId="1" fontId="7" fillId="4" borderId="7" xfId="0" applyNumberFormat="1" applyFont="1" applyFill="1" applyBorder="1" applyAlignment="1">
      <alignment horizontal="center"/>
    </xf>
    <xf numFmtId="0" fontId="13" fillId="3" borderId="8" xfId="0" applyFont="1" applyFill="1" applyBorder="1" applyAlignment="1"/>
    <xf numFmtId="0" fontId="13" fillId="3" borderId="9" xfId="0" applyFont="1" applyFill="1" applyBorder="1" applyAlignment="1">
      <alignment vertical="center"/>
    </xf>
    <xf numFmtId="3" fontId="6" fillId="0" borderId="9" xfId="0" applyNumberFormat="1" applyFont="1" applyBorder="1" applyAlignment="1">
      <alignment horizontal="right"/>
    </xf>
    <xf numFmtId="3" fontId="6" fillId="3" borderId="9" xfId="0" applyNumberFormat="1" applyFont="1" applyFill="1" applyBorder="1" applyAlignment="1">
      <alignment horizontal="right"/>
    </xf>
    <xf numFmtId="0" fontId="0" fillId="3" borderId="0" xfId="0" applyFill="1"/>
    <xf numFmtId="0" fontId="5" fillId="3" borderId="0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right" vertical="center" wrapText="1"/>
    </xf>
    <xf numFmtId="1" fontId="7" fillId="3" borderId="7" xfId="0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7" fillId="3" borderId="2" xfId="0" applyFont="1" applyFill="1" applyBorder="1"/>
    <xf numFmtId="49" fontId="7" fillId="3" borderId="2" xfId="0" applyNumberFormat="1" applyFont="1" applyFill="1" applyBorder="1" applyAlignment="1">
      <alignment horizontal="right"/>
    </xf>
    <xf numFmtId="0" fontId="6" fillId="3" borderId="2" xfId="0" applyFont="1" applyFill="1" applyBorder="1"/>
    <xf numFmtId="49" fontId="6" fillId="3" borderId="2" xfId="0" applyNumberFormat="1" applyFont="1" applyFill="1" applyBorder="1" applyAlignment="1">
      <alignment horizontal="right"/>
    </xf>
    <xf numFmtId="1" fontId="6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 vertical="center"/>
    </xf>
    <xf numFmtId="0" fontId="6" fillId="3" borderId="8" xfId="0" applyFont="1" applyFill="1" applyBorder="1"/>
    <xf numFmtId="0" fontId="6" fillId="3" borderId="9" xfId="0" applyFont="1" applyFill="1" applyBorder="1"/>
    <xf numFmtId="49" fontId="6" fillId="3" borderId="9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vertical="center"/>
    </xf>
    <xf numFmtId="1" fontId="6" fillId="3" borderId="1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/>
    <xf numFmtId="3" fontId="13" fillId="3" borderId="0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3" fontId="13" fillId="3" borderId="0" xfId="0" applyNumberFormat="1" applyFont="1" applyFill="1" applyBorder="1"/>
    <xf numFmtId="0" fontId="11" fillId="3" borderId="2" xfId="0" applyFont="1" applyFill="1" applyBorder="1"/>
    <xf numFmtId="0" fontId="6" fillId="3" borderId="2" xfId="0" applyFont="1" applyFill="1" applyBorder="1" applyAlignment="1">
      <alignment vertical="top"/>
    </xf>
    <xf numFmtId="49" fontId="6" fillId="3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vertical="top" wrapText="1"/>
    </xf>
    <xf numFmtId="0" fontId="16" fillId="3" borderId="2" xfId="0" applyFont="1" applyFill="1" applyBorder="1" applyAlignment="1">
      <alignment vertical="center" wrapText="1"/>
    </xf>
    <xf numFmtId="0" fontId="16" fillId="3" borderId="2" xfId="0" applyFont="1" applyFill="1" applyBorder="1"/>
    <xf numFmtId="0" fontId="7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/>
    <xf numFmtId="0" fontId="29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top"/>
    </xf>
    <xf numFmtId="0" fontId="12" fillId="3" borderId="0" xfId="0" applyFont="1" applyFill="1"/>
    <xf numFmtId="0" fontId="6" fillId="3" borderId="6" xfId="0" applyFont="1" applyFill="1" applyBorder="1" applyAlignment="1">
      <alignment horizontal="right" vertical="center"/>
    </xf>
    <xf numFmtId="0" fontId="7" fillId="3" borderId="2" xfId="0" applyFont="1" applyFill="1" applyBorder="1" applyAlignment="1"/>
    <xf numFmtId="0" fontId="7" fillId="3" borderId="7" xfId="0" applyFont="1" applyFill="1" applyBorder="1" applyAlignment="1"/>
    <xf numFmtId="0" fontId="0" fillId="3" borderId="8" xfId="0" applyFill="1" applyBorder="1"/>
    <xf numFmtId="0" fontId="0" fillId="3" borderId="9" xfId="0" applyFill="1" applyBorder="1"/>
    <xf numFmtId="0" fontId="8" fillId="3" borderId="9" xfId="0" applyFont="1" applyFill="1" applyBorder="1"/>
    <xf numFmtId="0" fontId="7" fillId="3" borderId="9" xfId="0" applyFont="1" applyFill="1" applyBorder="1" applyAlignment="1"/>
    <xf numFmtId="0" fontId="7" fillId="3" borderId="10" xfId="0" applyFont="1" applyFill="1" applyBorder="1" applyAlignment="1"/>
    <xf numFmtId="0" fontId="8" fillId="3" borderId="0" xfId="0" applyFont="1" applyFill="1" applyBorder="1"/>
    <xf numFmtId="0" fontId="7" fillId="3" borderId="0" xfId="0" applyFont="1" applyFill="1" applyBorder="1" applyAlignment="1"/>
    <xf numFmtId="0" fontId="7" fillId="3" borderId="6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right"/>
    </xf>
    <xf numFmtId="49" fontId="6" fillId="3" borderId="8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horizontal="center"/>
    </xf>
    <xf numFmtId="4" fontId="6" fillId="3" borderId="9" xfId="0" applyNumberFormat="1" applyFont="1" applyFill="1" applyBorder="1"/>
    <xf numFmtId="4" fontId="6" fillId="3" borderId="10" xfId="0" applyNumberFormat="1" applyFont="1" applyFill="1" applyBorder="1"/>
    <xf numFmtId="49" fontId="6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/>
    </xf>
    <xf numFmtId="4" fontId="6" fillId="3" borderId="0" xfId="0" applyNumberFormat="1" applyFont="1" applyFill="1" applyBorder="1"/>
    <xf numFmtId="4" fontId="28" fillId="3" borderId="0" xfId="0" applyNumberFormat="1" applyFont="1" applyFill="1" applyBorder="1"/>
    <xf numFmtId="0" fontId="8" fillId="3" borderId="2" xfId="0" applyFont="1" applyFill="1" applyBorder="1" applyAlignment="1">
      <alignment horizontal="left"/>
    </xf>
    <xf numFmtId="0" fontId="26" fillId="3" borderId="2" xfId="0" applyFont="1" applyFill="1" applyBorder="1" applyAlignment="1">
      <alignment horizontal="center"/>
    </xf>
    <xf numFmtId="3" fontId="26" fillId="3" borderId="2" xfId="0" applyNumberFormat="1" applyFont="1" applyFill="1" applyBorder="1"/>
    <xf numFmtId="3" fontId="26" fillId="3" borderId="7" xfId="0" applyNumberFormat="1" applyFont="1" applyFill="1" applyBorder="1" applyAlignment="1">
      <alignment horizontal="center"/>
    </xf>
    <xf numFmtId="49" fontId="33" fillId="3" borderId="6" xfId="0" applyNumberFormat="1" applyFont="1" applyFill="1" applyBorder="1" applyAlignment="1">
      <alignment horizontal="right"/>
    </xf>
    <xf numFmtId="49" fontId="33" fillId="3" borderId="2" xfId="0" applyNumberFormat="1" applyFont="1" applyFill="1" applyBorder="1" applyAlignment="1">
      <alignment horizontal="right"/>
    </xf>
    <xf numFmtId="3" fontId="34" fillId="3" borderId="2" xfId="0" applyNumberFormat="1" applyFont="1" applyFill="1" applyBorder="1"/>
    <xf numFmtId="3" fontId="34" fillId="3" borderId="7" xfId="0" applyNumberFormat="1" applyFont="1" applyFill="1" applyBorder="1" applyAlignment="1">
      <alignment horizontal="center"/>
    </xf>
    <xf numFmtId="0" fontId="33" fillId="3" borderId="2" xfId="0" applyFont="1" applyFill="1" applyBorder="1" applyAlignment="1">
      <alignment vertical="center"/>
    </xf>
    <xf numFmtId="3" fontId="33" fillId="3" borderId="2" xfId="0" applyNumberFormat="1" applyFont="1" applyFill="1" applyBorder="1"/>
    <xf numFmtId="3" fontId="33" fillId="3" borderId="7" xfId="0" applyNumberFormat="1" applyFont="1" applyFill="1" applyBorder="1" applyAlignment="1">
      <alignment horizontal="center"/>
    </xf>
    <xf numFmtId="0" fontId="33" fillId="3" borderId="2" xfId="0" applyFont="1" applyFill="1" applyBorder="1" applyAlignment="1">
      <alignment horizontal="right" vertical="center"/>
    </xf>
    <xf numFmtId="0" fontId="37" fillId="3" borderId="2" xfId="0" applyFont="1" applyFill="1" applyBorder="1" applyAlignment="1">
      <alignment vertical="center"/>
    </xf>
    <xf numFmtId="0" fontId="34" fillId="3" borderId="8" xfId="0" applyFont="1" applyFill="1" applyBorder="1" applyAlignment="1">
      <alignment horizontal="left"/>
    </xf>
    <xf numFmtId="0" fontId="34" fillId="3" borderId="9" xfId="0" applyFont="1" applyFill="1" applyBorder="1" applyAlignment="1">
      <alignment horizontal="left"/>
    </xf>
    <xf numFmtId="0" fontId="33" fillId="3" borderId="9" xfId="0" applyFont="1" applyFill="1" applyBorder="1" applyAlignment="1">
      <alignment vertical="center"/>
    </xf>
    <xf numFmtId="3" fontId="34" fillId="3" borderId="9" xfId="0" applyNumberFormat="1" applyFont="1" applyFill="1" applyBorder="1" applyAlignment="1">
      <alignment horizontal="center"/>
    </xf>
    <xf numFmtId="3" fontId="33" fillId="3" borderId="9" xfId="0" applyNumberFormat="1" applyFont="1" applyFill="1" applyBorder="1"/>
    <xf numFmtId="3" fontId="33" fillId="3" borderId="10" xfId="0" applyNumberFormat="1" applyFont="1" applyFill="1" applyBorder="1"/>
    <xf numFmtId="0" fontId="34" fillId="3" borderId="0" xfId="0" applyFont="1" applyFill="1" applyBorder="1" applyAlignment="1">
      <alignment horizontal="left"/>
    </xf>
    <xf numFmtId="0" fontId="33" fillId="3" borderId="0" xfId="0" applyFont="1" applyFill="1" applyBorder="1" applyAlignment="1">
      <alignment vertical="center"/>
    </xf>
    <xf numFmtId="3" fontId="34" fillId="3" borderId="0" xfId="0" applyNumberFormat="1" applyFont="1" applyFill="1" applyBorder="1" applyAlignment="1">
      <alignment horizontal="center"/>
    </xf>
    <xf numFmtId="3" fontId="33" fillId="3" borderId="0" xfId="0" applyNumberFormat="1" applyFont="1" applyFill="1" applyBorder="1"/>
    <xf numFmtId="0" fontId="33" fillId="3" borderId="2" xfId="0" applyFont="1" applyFill="1" applyBorder="1" applyAlignment="1"/>
    <xf numFmtId="0" fontId="33" fillId="3" borderId="2" xfId="0" applyFont="1" applyFill="1" applyBorder="1" applyAlignment="1">
      <alignment horizontal="left" vertical="top" wrapText="1"/>
    </xf>
    <xf numFmtId="0" fontId="33" fillId="3" borderId="2" xfId="0" applyFont="1" applyFill="1" applyBorder="1"/>
    <xf numFmtId="0" fontId="33" fillId="3" borderId="2" xfId="0" applyFont="1" applyFill="1" applyBorder="1" applyAlignment="1">
      <alignment vertical="top"/>
    </xf>
    <xf numFmtId="0" fontId="34" fillId="3" borderId="2" xfId="0" applyFont="1" applyFill="1" applyBorder="1" applyAlignment="1"/>
    <xf numFmtId="0" fontId="34" fillId="3" borderId="2" xfId="0" applyFont="1" applyFill="1" applyBorder="1" applyAlignment="1">
      <alignment horizontal="left"/>
    </xf>
    <xf numFmtId="0" fontId="33" fillId="3" borderId="2" xfId="0" applyFont="1" applyFill="1" applyBorder="1" applyAlignment="1">
      <alignment vertical="center" wrapText="1"/>
    </xf>
    <xf numFmtId="0" fontId="34" fillId="3" borderId="6" xfId="0" applyFont="1" applyFill="1" applyBorder="1" applyAlignment="1">
      <alignment horizontal="left"/>
    </xf>
    <xf numFmtId="0" fontId="33" fillId="3" borderId="2" xfId="0" applyFont="1" applyFill="1" applyBorder="1" applyAlignment="1">
      <alignment horizontal="left"/>
    </xf>
    <xf numFmtId="0" fontId="34" fillId="3" borderId="2" xfId="0" applyNumberFormat="1" applyFont="1" applyFill="1" applyBorder="1" applyAlignment="1">
      <alignment horizontal="center" vertical="center"/>
    </xf>
    <xf numFmtId="4" fontId="33" fillId="3" borderId="2" xfId="0" applyNumberFormat="1" applyFont="1" applyFill="1" applyBorder="1"/>
    <xf numFmtId="4" fontId="33" fillId="3" borderId="7" xfId="0" applyNumberFormat="1" applyFont="1" applyFill="1" applyBorder="1"/>
    <xf numFmtId="0" fontId="33" fillId="3" borderId="9" xfId="0" applyFont="1" applyFill="1" applyBorder="1" applyAlignment="1">
      <alignment horizontal="left"/>
    </xf>
    <xf numFmtId="0" fontId="33" fillId="3" borderId="9" xfId="0" applyFont="1" applyFill="1" applyBorder="1" applyAlignment="1"/>
    <xf numFmtId="0" fontId="34" fillId="3" borderId="9" xfId="0" applyNumberFormat="1" applyFont="1" applyFill="1" applyBorder="1" applyAlignment="1">
      <alignment horizontal="center" vertical="center"/>
    </xf>
    <xf numFmtId="4" fontId="33" fillId="3" borderId="9" xfId="0" applyNumberFormat="1" applyFont="1" applyFill="1" applyBorder="1"/>
    <xf numFmtId="4" fontId="33" fillId="3" borderId="10" xfId="0" applyNumberFormat="1" applyFont="1" applyFill="1" applyBorder="1"/>
    <xf numFmtId="0" fontId="34" fillId="3" borderId="2" xfId="0" applyFont="1" applyFill="1" applyBorder="1" applyAlignment="1">
      <alignment horizontal="left" vertical="center"/>
    </xf>
    <xf numFmtId="3" fontId="34" fillId="3" borderId="2" xfId="0" applyNumberFormat="1" applyFont="1" applyFill="1" applyBorder="1" applyAlignment="1">
      <alignment horizontal="center" vertical="center"/>
    </xf>
    <xf numFmtId="3" fontId="33" fillId="3" borderId="7" xfId="0" applyNumberFormat="1" applyFont="1" applyFill="1" applyBorder="1"/>
    <xf numFmtId="3" fontId="35" fillId="3" borderId="7" xfId="0" applyNumberFormat="1" applyFont="1" applyFill="1" applyBorder="1" applyAlignment="1">
      <alignment horizontal="center"/>
    </xf>
    <xf numFmtId="3" fontId="36" fillId="3" borderId="7" xfId="0" applyNumberFormat="1" applyFont="1" applyFill="1" applyBorder="1" applyAlignment="1">
      <alignment horizontal="center"/>
    </xf>
    <xf numFmtId="3" fontId="35" fillId="3" borderId="2" xfId="0" applyNumberFormat="1" applyFont="1" applyFill="1" applyBorder="1"/>
    <xf numFmtId="0" fontId="38" fillId="3" borderId="8" xfId="0" applyFont="1" applyFill="1" applyBorder="1" applyAlignment="1">
      <alignment horizontal="left"/>
    </xf>
    <xf numFmtId="0" fontId="38" fillId="3" borderId="9" xfId="0" applyFont="1" applyFill="1" applyBorder="1" applyAlignment="1">
      <alignment horizontal="left"/>
    </xf>
    <xf numFmtId="0" fontId="39" fillId="3" borderId="9" xfId="0" applyFont="1" applyFill="1" applyBorder="1" applyAlignment="1">
      <alignment horizontal="left"/>
    </xf>
    <xf numFmtId="4" fontId="36" fillId="3" borderId="9" xfId="0" applyNumberFormat="1" applyFont="1" applyFill="1" applyBorder="1"/>
    <xf numFmtId="4" fontId="36" fillId="3" borderId="10" xfId="0" applyNumberFormat="1" applyFont="1" applyFill="1" applyBorder="1"/>
    <xf numFmtId="0" fontId="33" fillId="3" borderId="0" xfId="0" applyFont="1" applyFill="1" applyBorder="1" applyAlignment="1"/>
    <xf numFmtId="0" fontId="34" fillId="3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7" fillId="3" borderId="2" xfId="0" applyFont="1" applyFill="1" applyBorder="1" applyAlignment="1"/>
    <xf numFmtId="0" fontId="26" fillId="3" borderId="2" xfId="0" applyNumberFormat="1" applyFont="1" applyFill="1" applyBorder="1" applyAlignment="1">
      <alignment horizontal="center" vertical="center"/>
    </xf>
    <xf numFmtId="4" fontId="28" fillId="3" borderId="2" xfId="0" applyNumberFormat="1" applyFont="1" applyFill="1" applyBorder="1"/>
    <xf numFmtId="4" fontId="28" fillId="3" borderId="7" xfId="0" applyNumberFormat="1" applyFont="1" applyFill="1" applyBorder="1"/>
    <xf numFmtId="0" fontId="34" fillId="3" borderId="2" xfId="0" applyFont="1" applyFill="1" applyBorder="1"/>
    <xf numFmtId="0" fontId="34" fillId="3" borderId="2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left"/>
    </xf>
    <xf numFmtId="0" fontId="27" fillId="3" borderId="0" xfId="0" applyFont="1" applyFill="1" applyBorder="1" applyAlignment="1"/>
    <xf numFmtId="0" fontId="26" fillId="3" borderId="0" xfId="0" applyNumberFormat="1" applyFont="1" applyFill="1" applyBorder="1" applyAlignment="1">
      <alignment horizontal="center" vertical="center"/>
    </xf>
    <xf numFmtId="49" fontId="33" fillId="3" borderId="11" xfId="0" applyNumberFormat="1" applyFont="1" applyFill="1" applyBorder="1" applyAlignment="1">
      <alignment horizontal="right"/>
    </xf>
    <xf numFmtId="49" fontId="33" fillId="3" borderId="12" xfId="0" applyNumberFormat="1" applyFont="1" applyFill="1" applyBorder="1" applyAlignment="1">
      <alignment horizontal="right"/>
    </xf>
    <xf numFmtId="3" fontId="33" fillId="3" borderId="12" xfId="0" applyNumberFormat="1" applyFont="1" applyFill="1" applyBorder="1"/>
    <xf numFmtId="3" fontId="7" fillId="3" borderId="7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49" fontId="6" fillId="3" borderId="12" xfId="0" applyNumberFormat="1" applyFont="1" applyFill="1" applyBorder="1" applyAlignment="1">
      <alignment horizontal="right"/>
    </xf>
    <xf numFmtId="0" fontId="6" fillId="3" borderId="12" xfId="0" applyFont="1" applyFill="1" applyBorder="1" applyAlignment="1">
      <alignment wrapText="1"/>
    </xf>
    <xf numFmtId="3" fontId="6" fillId="3" borderId="12" xfId="0" applyNumberFormat="1" applyFont="1" applyFill="1" applyBorder="1"/>
    <xf numFmtId="4" fontId="0" fillId="3" borderId="0" xfId="0" applyNumberFormat="1" applyFill="1"/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top" wrapText="1"/>
    </xf>
    <xf numFmtId="3" fontId="41" fillId="3" borderId="2" xfId="0" applyNumberFormat="1" applyFont="1" applyFill="1" applyBorder="1"/>
    <xf numFmtId="0" fontId="6" fillId="3" borderId="2" xfId="0" applyFont="1" applyFill="1" applyBorder="1" applyAlignment="1">
      <alignment wrapText="1"/>
    </xf>
    <xf numFmtId="0" fontId="41" fillId="3" borderId="2" xfId="0" applyFont="1" applyFill="1" applyBorder="1" applyAlignment="1">
      <alignment vertical="center"/>
    </xf>
    <xf numFmtId="0" fontId="6" fillId="3" borderId="1" xfId="0" applyFont="1" applyFill="1" applyBorder="1"/>
    <xf numFmtId="0" fontId="7" fillId="3" borderId="9" xfId="0" applyFont="1" applyFill="1" applyBorder="1"/>
    <xf numFmtId="0" fontId="3" fillId="3" borderId="0" xfId="0" applyFont="1" applyFill="1"/>
    <xf numFmtId="0" fontId="5" fillId="3" borderId="0" xfId="0" applyFont="1" applyFill="1" applyAlignment="1"/>
    <xf numFmtId="0" fontId="5" fillId="3" borderId="0" xfId="0" applyFont="1" applyFill="1"/>
    <xf numFmtId="0" fontId="2" fillId="3" borderId="0" xfId="0" applyFont="1" applyFill="1" applyAlignment="1"/>
    <xf numFmtId="0" fontId="2" fillId="3" borderId="0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33" fillId="3" borderId="2" xfId="0" applyFont="1" applyFill="1" applyBorder="1" applyAlignment="1">
      <alignment wrapText="1"/>
    </xf>
    <xf numFmtId="0" fontId="33" fillId="3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right"/>
    </xf>
    <xf numFmtId="49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33" fillId="3" borderId="12" xfId="0" applyFont="1" applyFill="1" applyBorder="1"/>
    <xf numFmtId="0" fontId="7" fillId="3" borderId="2" xfId="0" applyFont="1" applyFill="1" applyBorder="1" applyAlignment="1">
      <alignment vertical="top"/>
    </xf>
    <xf numFmtId="0" fontId="33" fillId="3" borderId="0" xfId="0" applyFont="1" applyFill="1" applyBorder="1" applyAlignment="1">
      <alignment horizontal="left"/>
    </xf>
    <xf numFmtId="4" fontId="33" fillId="3" borderId="0" xfId="0" applyNumberFormat="1" applyFont="1" applyFill="1" applyBorder="1"/>
    <xf numFmtId="0" fontId="5" fillId="3" borderId="0" xfId="0" applyFont="1" applyFill="1" applyAlignment="1">
      <alignment horizontal="left"/>
    </xf>
    <xf numFmtId="0" fontId="40" fillId="3" borderId="0" xfId="0" applyFont="1" applyFill="1" applyAlignment="1">
      <alignment horizontal="left"/>
    </xf>
    <xf numFmtId="0" fontId="6" fillId="3" borderId="0" xfId="0" applyFont="1" applyFill="1" applyBorder="1"/>
    <xf numFmtId="0" fontId="7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6" fillId="3" borderId="9" xfId="0" applyFont="1" applyFill="1" applyBorder="1" applyAlignment="1">
      <alignment vertical="top"/>
    </xf>
    <xf numFmtId="3" fontId="6" fillId="3" borderId="0" xfId="0" applyNumberFormat="1" applyFont="1" applyFill="1" applyBorder="1" applyAlignment="1">
      <alignment horizontal="center"/>
    </xf>
    <xf numFmtId="0" fontId="0" fillId="3" borderId="1" xfId="0" applyFill="1" applyBorder="1"/>
    <xf numFmtId="0" fontId="16" fillId="3" borderId="9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1" fillId="3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/>
    </xf>
    <xf numFmtId="3" fontId="17" fillId="0" borderId="0" xfId="0" applyNumberFormat="1" applyFont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18" fillId="0" borderId="0" xfId="0" applyFont="1" applyBorder="1" applyAlignment="1">
      <alignment horizontal="center"/>
    </xf>
    <xf numFmtId="0" fontId="22" fillId="2" borderId="0" xfId="0" applyFont="1" applyFill="1" applyBorder="1" applyAlignment="1">
      <alignment horizontal="left"/>
    </xf>
    <xf numFmtId="3" fontId="18" fillId="2" borderId="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 readingOrder="2"/>
    </xf>
    <xf numFmtId="0" fontId="9" fillId="0" borderId="6" xfId="0" applyFont="1" applyBorder="1" applyAlignment="1">
      <alignment horizontal="center" vertical="center" textRotation="90" wrapText="1" readingOrder="2"/>
    </xf>
    <xf numFmtId="0" fontId="9" fillId="0" borderId="4" xfId="0" applyFont="1" applyBorder="1" applyAlignment="1">
      <alignment horizontal="center" textRotation="90" wrapText="1" readingOrder="2"/>
    </xf>
    <xf numFmtId="0" fontId="9" fillId="0" borderId="6" xfId="0" applyFont="1" applyBorder="1" applyAlignment="1">
      <alignment horizontal="center" textRotation="90" wrapText="1" readingOrder="2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31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18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40" fillId="3" borderId="0" xfId="0" applyFont="1" applyFill="1" applyAlignment="1">
      <alignment horizontal="left"/>
    </xf>
    <xf numFmtId="0" fontId="9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2" fillId="3" borderId="1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800100</xdr:colOff>
      <xdr:row>193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038850" y="1464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4</xdr:col>
      <xdr:colOff>3579812</xdr:colOff>
      <xdr:row>12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4921250" y="157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5</xdr:col>
      <xdr:colOff>3579812</xdr:colOff>
      <xdr:row>12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4656137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3579812</xdr:colOff>
      <xdr:row>12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4656137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3579812</xdr:colOff>
      <xdr:row>12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4656137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3579812</xdr:colOff>
      <xdr:row>12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5391150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9</xdr:col>
      <xdr:colOff>3579812</xdr:colOff>
      <xdr:row>12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6292850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4</xdr:col>
      <xdr:colOff>3579812</xdr:colOff>
      <xdr:row>12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6292850" y="26908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5</xdr:col>
      <xdr:colOff>3579812</xdr:colOff>
      <xdr:row>12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8523287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5</xdr:col>
      <xdr:colOff>3579812</xdr:colOff>
      <xdr:row>12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8523287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3579812</xdr:colOff>
      <xdr:row>12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9218612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800100</xdr:colOff>
      <xdr:row>194</xdr:row>
      <xdr:rowOff>113747</xdr:rowOff>
    </xdr:from>
    <xdr:ext cx="73025" cy="45719"/>
    <xdr:sp macro="" textlink="">
      <xdr:nvSpPr>
        <xdr:cNvPr id="13" name="TextBox 12"/>
        <xdr:cNvSpPr txBox="1"/>
      </xdr:nvSpPr>
      <xdr:spPr>
        <a:xfrm flipV="1">
          <a:off x="6300788" y="30180997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800100</xdr:colOff>
      <xdr:row>193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5503863" y="29916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0</xdr:colOff>
      <xdr:row>194</xdr:row>
      <xdr:rowOff>113747</xdr:rowOff>
    </xdr:from>
    <xdr:ext cx="73025" cy="45719"/>
    <xdr:sp macro="" textlink="">
      <xdr:nvSpPr>
        <xdr:cNvPr id="15" name="TextBox 14"/>
        <xdr:cNvSpPr txBox="1"/>
      </xdr:nvSpPr>
      <xdr:spPr>
        <a:xfrm flipV="1">
          <a:off x="6300788" y="30180997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6</xdr:col>
      <xdr:colOff>800100</xdr:colOff>
      <xdr:row>194</xdr:row>
      <xdr:rowOff>113747</xdr:rowOff>
    </xdr:from>
    <xdr:ext cx="73025" cy="45719"/>
    <xdr:sp macro="" textlink="">
      <xdr:nvSpPr>
        <xdr:cNvPr id="16" name="TextBox 15"/>
        <xdr:cNvSpPr txBox="1"/>
      </xdr:nvSpPr>
      <xdr:spPr>
        <a:xfrm flipV="1">
          <a:off x="7034213" y="30315935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800100</xdr:colOff>
      <xdr:row>194</xdr:row>
      <xdr:rowOff>113747</xdr:rowOff>
    </xdr:from>
    <xdr:ext cx="73025" cy="45719"/>
    <xdr:sp macro="" textlink="">
      <xdr:nvSpPr>
        <xdr:cNvPr id="17" name="TextBox 16"/>
        <xdr:cNvSpPr txBox="1"/>
      </xdr:nvSpPr>
      <xdr:spPr>
        <a:xfrm flipV="1">
          <a:off x="6253163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800100</xdr:colOff>
      <xdr:row>193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6253163" y="314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0</xdr:colOff>
      <xdr:row>194</xdr:row>
      <xdr:rowOff>113747</xdr:rowOff>
    </xdr:from>
    <xdr:ext cx="73025" cy="45719"/>
    <xdr:sp macro="" textlink="">
      <xdr:nvSpPr>
        <xdr:cNvPr id="19" name="TextBox 18"/>
        <xdr:cNvSpPr txBox="1"/>
      </xdr:nvSpPr>
      <xdr:spPr>
        <a:xfrm flipV="1">
          <a:off x="6262688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7</xdr:col>
      <xdr:colOff>800100</xdr:colOff>
      <xdr:row>194</xdr:row>
      <xdr:rowOff>113747</xdr:rowOff>
    </xdr:from>
    <xdr:ext cx="73025" cy="45719"/>
    <xdr:sp macro="" textlink="">
      <xdr:nvSpPr>
        <xdr:cNvPr id="20" name="TextBox 19"/>
        <xdr:cNvSpPr txBox="1"/>
      </xdr:nvSpPr>
      <xdr:spPr>
        <a:xfrm flipV="1">
          <a:off x="6253163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800100</xdr:colOff>
      <xdr:row>194</xdr:row>
      <xdr:rowOff>113747</xdr:rowOff>
    </xdr:from>
    <xdr:ext cx="73025" cy="45719"/>
    <xdr:sp macro="" textlink="">
      <xdr:nvSpPr>
        <xdr:cNvPr id="21" name="TextBox 20"/>
        <xdr:cNvSpPr txBox="1"/>
      </xdr:nvSpPr>
      <xdr:spPr>
        <a:xfrm flipV="1">
          <a:off x="6253163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800100</xdr:colOff>
      <xdr:row>193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6253163" y="314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9</xdr:col>
      <xdr:colOff>0</xdr:colOff>
      <xdr:row>194</xdr:row>
      <xdr:rowOff>113747</xdr:rowOff>
    </xdr:from>
    <xdr:ext cx="73025" cy="45719"/>
    <xdr:sp macro="" textlink="">
      <xdr:nvSpPr>
        <xdr:cNvPr id="23" name="TextBox 22"/>
        <xdr:cNvSpPr txBox="1"/>
      </xdr:nvSpPr>
      <xdr:spPr>
        <a:xfrm flipV="1">
          <a:off x="6262688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  <xdr:oneCellAnchor>
    <xdr:from>
      <xdr:col>8</xdr:col>
      <xdr:colOff>800100</xdr:colOff>
      <xdr:row>194</xdr:row>
      <xdr:rowOff>113747</xdr:rowOff>
    </xdr:from>
    <xdr:ext cx="73025" cy="45719"/>
    <xdr:sp macro="" textlink="">
      <xdr:nvSpPr>
        <xdr:cNvPr id="24" name="TextBox 23"/>
        <xdr:cNvSpPr txBox="1"/>
      </xdr:nvSpPr>
      <xdr:spPr>
        <a:xfrm flipV="1">
          <a:off x="6253163" y="31752622"/>
          <a:ext cx="73025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bs-Latn-B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view="pageLayout" topLeftCell="C1" zoomScaleNormal="100" workbookViewId="0">
      <selection activeCell="E7" sqref="E7"/>
    </sheetView>
  </sheetViews>
  <sheetFormatPr defaultRowHeight="15" x14ac:dyDescent="0.25"/>
  <cols>
    <col min="1" max="1" width="0.85546875" hidden="1" customWidth="1"/>
    <col min="2" max="2" width="0.28515625" hidden="1" customWidth="1"/>
    <col min="3" max="3" width="7.28515625" customWidth="1"/>
    <col min="4" max="4" width="12.5703125" customWidth="1"/>
    <col min="5" max="5" width="45.140625" customWidth="1"/>
    <col min="7" max="7" width="10.42578125" customWidth="1"/>
    <col min="9" max="9" width="11.140625" customWidth="1"/>
    <col min="10" max="10" width="10" customWidth="1"/>
  </cols>
  <sheetData>
    <row r="1" spans="1:16" x14ac:dyDescent="0.25">
      <c r="A1" s="301"/>
      <c r="B1" s="301"/>
      <c r="C1" s="303" t="s">
        <v>0</v>
      </c>
      <c r="D1" s="303"/>
      <c r="E1" s="303"/>
      <c r="F1" s="307"/>
      <c r="G1" s="307"/>
      <c r="H1" s="11"/>
    </row>
    <row r="2" spans="1:16" ht="15.75" x14ac:dyDescent="0.25">
      <c r="A2" s="301"/>
      <c r="B2" s="301"/>
      <c r="C2" s="303" t="s">
        <v>1</v>
      </c>
      <c r="D2" s="303"/>
      <c r="E2" s="303"/>
      <c r="F2" s="306" t="s">
        <v>608</v>
      </c>
      <c r="G2" s="306"/>
    </row>
    <row r="3" spans="1:16" x14ac:dyDescent="0.25">
      <c r="A3" s="301"/>
      <c r="B3" s="301"/>
      <c r="C3" s="303" t="s">
        <v>2</v>
      </c>
      <c r="D3" s="303"/>
      <c r="E3" s="303"/>
      <c r="F3" s="11"/>
      <c r="G3" s="11"/>
      <c r="H3" s="11"/>
    </row>
    <row r="4" spans="1:16" x14ac:dyDescent="0.25">
      <c r="A4" s="301"/>
      <c r="B4" s="301"/>
      <c r="C4" s="303" t="s">
        <v>3</v>
      </c>
      <c r="D4" s="303"/>
      <c r="E4" s="303"/>
      <c r="F4" s="11"/>
      <c r="G4" s="11"/>
      <c r="H4" s="11"/>
    </row>
    <row r="5" spans="1:16" x14ac:dyDescent="0.25">
      <c r="A5" s="301"/>
      <c r="B5" s="301"/>
      <c r="C5" s="106" t="s">
        <v>554</v>
      </c>
      <c r="D5" s="106"/>
      <c r="E5" s="106"/>
    </row>
    <row r="6" spans="1:16" ht="11.25" customHeight="1" x14ac:dyDescent="0.25">
      <c r="A6" s="105"/>
      <c r="B6" s="105"/>
      <c r="C6" s="106"/>
      <c r="D6" s="106"/>
      <c r="E6" s="106"/>
    </row>
    <row r="7" spans="1:16" x14ac:dyDescent="0.25">
      <c r="C7" s="11" t="s">
        <v>625</v>
      </c>
      <c r="D7" s="11"/>
      <c r="E7" s="11"/>
    </row>
    <row r="8" spans="1:16" x14ac:dyDescent="0.25">
      <c r="A8" s="1" t="s">
        <v>322</v>
      </c>
      <c r="B8" s="1"/>
      <c r="C8" s="107" t="s">
        <v>626</v>
      </c>
      <c r="D8" s="107"/>
      <c r="E8" s="107"/>
      <c r="F8" s="2"/>
      <c r="G8" s="2"/>
      <c r="H8" s="2"/>
      <c r="I8" s="2"/>
      <c r="J8" s="2"/>
    </row>
    <row r="9" spans="1:16" ht="11.25" customHeight="1" x14ac:dyDescent="0.25">
      <c r="A9" s="1"/>
      <c r="B9" s="1"/>
      <c r="C9" s="1"/>
      <c r="D9" s="1"/>
      <c r="E9" s="1"/>
      <c r="F9" s="2"/>
      <c r="G9" s="2"/>
      <c r="H9" s="2"/>
      <c r="I9" s="2"/>
      <c r="J9" s="2"/>
    </row>
    <row r="10" spans="1:16" ht="15" customHeight="1" x14ac:dyDescent="0.25">
      <c r="A10" s="302" t="s">
        <v>627</v>
      </c>
      <c r="B10" s="302"/>
      <c r="C10" s="302"/>
      <c r="D10" s="302"/>
      <c r="E10" s="302"/>
      <c r="F10" s="302"/>
      <c r="G10" s="302"/>
      <c r="H10" s="1"/>
      <c r="I10" s="1"/>
      <c r="J10" s="1"/>
    </row>
    <row r="11" spans="1:16" x14ac:dyDescent="0.25">
      <c r="A11" s="302"/>
      <c r="B11" s="302"/>
      <c r="C11" s="302"/>
      <c r="D11" s="302"/>
      <c r="E11" s="302"/>
      <c r="F11" s="302"/>
      <c r="G11" s="302"/>
      <c r="H11" s="1"/>
      <c r="I11" s="1"/>
      <c r="J11" s="1"/>
    </row>
    <row r="12" spans="1:16" x14ac:dyDescent="0.25">
      <c r="A12" s="302"/>
      <c r="B12" s="302"/>
      <c r="C12" s="302"/>
      <c r="D12" s="302"/>
      <c r="E12" s="302"/>
      <c r="F12" s="302"/>
      <c r="G12" s="302"/>
      <c r="H12" s="2"/>
      <c r="I12" s="2"/>
      <c r="J12" s="2"/>
    </row>
    <row r="13" spans="1:16" ht="24" customHeight="1" x14ac:dyDescent="0.25">
      <c r="A13" s="302"/>
      <c r="B13" s="302"/>
      <c r="C13" s="302"/>
      <c r="D13" s="302"/>
      <c r="E13" s="302"/>
      <c r="F13" s="302"/>
      <c r="G13" s="302"/>
      <c r="H13" s="2"/>
      <c r="I13" s="2"/>
      <c r="J13" s="2"/>
    </row>
    <row r="14" spans="1:16" ht="0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6" ht="23.25" customHeight="1" x14ac:dyDescent="0.25">
      <c r="A15" s="304" t="s">
        <v>599</v>
      </c>
      <c r="B15" s="304"/>
      <c r="C15" s="304"/>
      <c r="D15" s="304"/>
      <c r="E15" s="304"/>
      <c r="F15" s="304"/>
      <c r="G15" s="304"/>
      <c r="H15" s="1"/>
      <c r="I15" s="1"/>
      <c r="J15" s="1"/>
      <c r="K15" s="1"/>
      <c r="L15" s="1"/>
      <c r="M15" s="1"/>
      <c r="N15" s="1"/>
      <c r="O15" s="1"/>
      <c r="P15" s="1"/>
    </row>
    <row r="16" spans="1:16" ht="15" customHeight="1" x14ac:dyDescent="0.25">
      <c r="A16" s="84"/>
      <c r="B16" s="84"/>
      <c r="C16" s="305" t="s">
        <v>445</v>
      </c>
      <c r="D16" s="305"/>
      <c r="E16" s="84"/>
      <c r="F16" s="84"/>
      <c r="G16" s="84"/>
      <c r="H16" s="1"/>
      <c r="I16" s="1"/>
      <c r="J16" s="1"/>
      <c r="K16" s="1"/>
      <c r="L16" s="1"/>
      <c r="M16" s="1"/>
      <c r="N16" s="1"/>
      <c r="O16" s="1"/>
      <c r="P16" s="1"/>
    </row>
    <row r="17" spans="1:10" x14ac:dyDescent="0.25">
      <c r="A17" s="307" t="s">
        <v>164</v>
      </c>
      <c r="B17" s="307"/>
      <c r="C17" s="307"/>
      <c r="D17" s="307"/>
      <c r="E17" s="307"/>
      <c r="F17" s="307"/>
      <c r="G17" s="307"/>
      <c r="H17" s="2"/>
      <c r="I17" s="2"/>
      <c r="J17" s="2"/>
    </row>
    <row r="18" spans="1:10" x14ac:dyDescent="0.25">
      <c r="A18" s="323" t="s">
        <v>621</v>
      </c>
      <c r="B18" s="323"/>
      <c r="C18" s="323"/>
      <c r="D18" s="323"/>
      <c r="E18" s="323"/>
      <c r="F18" s="323"/>
      <c r="G18" s="323"/>
      <c r="H18" s="2"/>
      <c r="I18" s="2"/>
      <c r="J18" s="2"/>
    </row>
    <row r="19" spans="1:10" ht="7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2.75" customHeight="1" x14ac:dyDescent="0.25">
      <c r="B20" s="2"/>
      <c r="C20" s="300" t="s">
        <v>323</v>
      </c>
      <c r="D20" s="300"/>
      <c r="E20" s="300"/>
      <c r="F20" s="300"/>
      <c r="G20" s="300"/>
    </row>
    <row r="21" spans="1:10" ht="15" customHeight="1" x14ac:dyDescent="0.25">
      <c r="C21" s="12">
        <v>1</v>
      </c>
      <c r="D21" s="308" t="s">
        <v>258</v>
      </c>
      <c r="E21" s="308"/>
      <c r="F21" s="312">
        <f>Sheet2!H6</f>
        <v>6986050</v>
      </c>
      <c r="G21" s="312"/>
    </row>
    <row r="22" spans="1:10" ht="15" customHeight="1" x14ac:dyDescent="0.25">
      <c r="C22" s="13"/>
      <c r="D22" s="308" t="s">
        <v>259</v>
      </c>
      <c r="E22" s="308"/>
      <c r="F22" s="312">
        <f>Sheet2!H37</f>
        <v>3941000</v>
      </c>
      <c r="G22" s="312"/>
    </row>
    <row r="23" spans="1:10" x14ac:dyDescent="0.25">
      <c r="C23" s="13"/>
      <c r="D23" s="309" t="s">
        <v>324</v>
      </c>
      <c r="E23" s="309"/>
      <c r="F23" s="312">
        <f>Sheet2!H74</f>
        <v>1637510</v>
      </c>
      <c r="G23" s="312"/>
    </row>
    <row r="24" spans="1:10" ht="15" customHeight="1" x14ac:dyDescent="0.25">
      <c r="C24" s="13"/>
      <c r="D24" s="308" t="s">
        <v>325</v>
      </c>
      <c r="E24" s="308"/>
      <c r="F24" s="312">
        <f>Sheet2!H89</f>
        <v>1821632</v>
      </c>
      <c r="G24" s="312"/>
    </row>
    <row r="25" spans="1:10" ht="12" customHeight="1" x14ac:dyDescent="0.25">
      <c r="C25" s="13"/>
      <c r="D25" s="311" t="s">
        <v>326</v>
      </c>
      <c r="E25" s="311"/>
      <c r="F25" s="313">
        <f>F21+F22+F23+F24</f>
        <v>14386192</v>
      </c>
      <c r="G25" s="313"/>
    </row>
    <row r="26" spans="1:10" x14ac:dyDescent="0.25">
      <c r="C26" s="13"/>
      <c r="D26" s="311" t="s">
        <v>327</v>
      </c>
      <c r="E26" s="311"/>
      <c r="F26" s="313">
        <f>F27+F28+F29+F30</f>
        <v>12124591</v>
      </c>
      <c r="G26" s="313"/>
    </row>
    <row r="27" spans="1:10" x14ac:dyDescent="0.25">
      <c r="C27" s="13"/>
      <c r="D27" s="310" t="s">
        <v>328</v>
      </c>
      <c r="E27" s="310"/>
      <c r="F27" s="314">
        <f>Sheet3!H6+Sheet3!H16+Sheet3!H18+Sheet3!H43</f>
        <v>6018393</v>
      </c>
      <c r="G27" s="314"/>
    </row>
    <row r="28" spans="1:10" x14ac:dyDescent="0.25">
      <c r="C28" s="13"/>
      <c r="D28" s="310" t="s">
        <v>260</v>
      </c>
      <c r="E28" s="310"/>
      <c r="F28" s="314">
        <f>Sheet3!H28</f>
        <v>5579780</v>
      </c>
      <c r="G28" s="314"/>
    </row>
    <row r="29" spans="1:10" x14ac:dyDescent="0.25">
      <c r="C29" s="13"/>
      <c r="D29" s="310" t="s">
        <v>318</v>
      </c>
      <c r="E29" s="310"/>
      <c r="F29" s="315">
        <f>Sheet3!H35</f>
        <v>516418</v>
      </c>
      <c r="G29" s="315"/>
    </row>
    <row r="30" spans="1:10" x14ac:dyDescent="0.25">
      <c r="C30" s="13"/>
      <c r="D30" s="310" t="s">
        <v>319</v>
      </c>
      <c r="E30" s="310"/>
      <c r="F30" s="315">
        <f>Sheet3!H39</f>
        <v>10000</v>
      </c>
      <c r="G30" s="315"/>
    </row>
    <row r="31" spans="1:10" x14ac:dyDescent="0.25">
      <c r="C31" s="12" t="s">
        <v>329</v>
      </c>
      <c r="D31" s="317" t="s">
        <v>330</v>
      </c>
      <c r="E31" s="317"/>
      <c r="F31" s="315">
        <f>F25-F26</f>
        <v>2261601</v>
      </c>
      <c r="G31" s="315"/>
    </row>
    <row r="32" spans="1:10" ht="13.5" customHeight="1" x14ac:dyDescent="0.25">
      <c r="C32" s="316" t="s">
        <v>331</v>
      </c>
      <c r="D32" s="316"/>
      <c r="E32" s="316"/>
      <c r="F32" s="316"/>
      <c r="G32" s="316"/>
    </row>
    <row r="33" spans="3:9" x14ac:dyDescent="0.25">
      <c r="C33" s="13"/>
      <c r="D33" s="310" t="s">
        <v>332</v>
      </c>
      <c r="E33" s="310"/>
      <c r="F33" s="315">
        <f>Sheet2!H104</f>
        <v>610000</v>
      </c>
      <c r="G33" s="315"/>
    </row>
    <row r="34" spans="3:9" x14ac:dyDescent="0.25">
      <c r="C34" s="13"/>
      <c r="D34" s="310" t="s">
        <v>333</v>
      </c>
      <c r="E34" s="310"/>
      <c r="F34" s="315">
        <f>Sheet3!H41</f>
        <v>4344981</v>
      </c>
      <c r="G34" s="315"/>
    </row>
    <row r="35" spans="3:9" x14ac:dyDescent="0.25">
      <c r="C35" s="12" t="s">
        <v>334</v>
      </c>
      <c r="D35" s="317" t="s">
        <v>335</v>
      </c>
      <c r="E35" s="317"/>
      <c r="F35" s="315">
        <f>F33-F34</f>
        <v>-3734981</v>
      </c>
      <c r="G35" s="315"/>
    </row>
    <row r="36" spans="3:9" x14ac:dyDescent="0.25">
      <c r="C36" s="12" t="s">
        <v>336</v>
      </c>
      <c r="D36" s="317" t="s">
        <v>337</v>
      </c>
      <c r="E36" s="317"/>
      <c r="F36" s="315">
        <f>F31+F35</f>
        <v>-1473380</v>
      </c>
      <c r="G36" s="315"/>
    </row>
    <row r="37" spans="3:9" ht="12" customHeight="1" x14ac:dyDescent="0.25">
      <c r="C37" s="316" t="s">
        <v>338</v>
      </c>
      <c r="D37" s="316"/>
      <c r="E37" s="316"/>
      <c r="F37" s="316"/>
      <c r="G37" s="316"/>
    </row>
    <row r="38" spans="3:9" x14ac:dyDescent="0.25">
      <c r="C38" s="13"/>
      <c r="D38" s="317" t="s">
        <v>339</v>
      </c>
      <c r="E38" s="317"/>
      <c r="F38" s="320">
        <f>F39+F40</f>
        <v>0</v>
      </c>
      <c r="G38" s="320"/>
    </row>
    <row r="39" spans="3:9" x14ac:dyDescent="0.25">
      <c r="C39" s="13"/>
      <c r="D39" s="310" t="s">
        <v>340</v>
      </c>
      <c r="E39" s="310"/>
      <c r="F39" s="315">
        <v>0</v>
      </c>
      <c r="G39" s="315"/>
    </row>
    <row r="40" spans="3:9" x14ac:dyDescent="0.25">
      <c r="C40" s="13"/>
      <c r="D40" s="310" t="s">
        <v>341</v>
      </c>
      <c r="E40" s="310"/>
      <c r="F40" s="315">
        <v>0</v>
      </c>
      <c r="G40" s="315"/>
    </row>
    <row r="41" spans="3:9" x14ac:dyDescent="0.25">
      <c r="C41" s="13"/>
      <c r="D41" s="321" t="s">
        <v>342</v>
      </c>
      <c r="E41" s="321"/>
      <c r="F41" s="320">
        <f>F42+F43</f>
        <v>75000</v>
      </c>
      <c r="G41" s="320"/>
    </row>
    <row r="42" spans="3:9" ht="15" customHeight="1" x14ac:dyDescent="0.25">
      <c r="C42" s="13"/>
      <c r="D42" s="318" t="s">
        <v>343</v>
      </c>
      <c r="E42" s="318"/>
      <c r="F42" s="319">
        <v>0</v>
      </c>
      <c r="G42" s="319"/>
    </row>
    <row r="43" spans="3:9" x14ac:dyDescent="0.25">
      <c r="C43" s="13"/>
      <c r="D43" s="318" t="s">
        <v>344</v>
      </c>
      <c r="E43" s="318"/>
      <c r="F43" s="315">
        <f>Sheet3!H42</f>
        <v>75000</v>
      </c>
      <c r="G43" s="319"/>
    </row>
    <row r="44" spans="3:9" x14ac:dyDescent="0.25">
      <c r="C44" s="12" t="s">
        <v>345</v>
      </c>
      <c r="D44" s="321" t="s">
        <v>346</v>
      </c>
      <c r="E44" s="321"/>
      <c r="F44" s="320">
        <f>F38-F41</f>
        <v>-75000</v>
      </c>
      <c r="G44" s="324"/>
    </row>
    <row r="45" spans="3:9" ht="13.5" customHeight="1" x14ac:dyDescent="0.25">
      <c r="C45" s="14" t="s">
        <v>347</v>
      </c>
      <c r="D45" s="325" t="s">
        <v>348</v>
      </c>
      <c r="E45" s="325"/>
      <c r="F45" s="326">
        <f>F36+F44</f>
        <v>-1548380</v>
      </c>
      <c r="G45" s="316"/>
    </row>
    <row r="46" spans="3:9" ht="12" customHeight="1" x14ac:dyDescent="0.25">
      <c r="C46" s="14" t="s">
        <v>349</v>
      </c>
      <c r="D46" s="325" t="s">
        <v>350</v>
      </c>
      <c r="E46" s="325"/>
      <c r="F46" s="326">
        <f>Sheet2!H101</f>
        <v>1548380</v>
      </c>
      <c r="G46" s="326"/>
    </row>
    <row r="47" spans="3:9" ht="9" customHeight="1" x14ac:dyDescent="0.25">
      <c r="C47" s="324"/>
      <c r="D47" s="324"/>
      <c r="E47" s="324"/>
      <c r="F47" s="324"/>
      <c r="G47" s="324"/>
    </row>
    <row r="48" spans="3:9" ht="12.75" customHeight="1" x14ac:dyDescent="0.25">
      <c r="C48" s="14" t="s">
        <v>351</v>
      </c>
      <c r="D48" s="325" t="s">
        <v>352</v>
      </c>
      <c r="E48" s="325"/>
      <c r="F48" s="326">
        <f>F25+F33+F46</f>
        <v>16544572</v>
      </c>
      <c r="G48" s="326"/>
      <c r="I48" s="88">
        <f>F48-F49</f>
        <v>0</v>
      </c>
    </row>
    <row r="49" spans="3:7" ht="12" customHeight="1" x14ac:dyDescent="0.25">
      <c r="C49" s="14" t="s">
        <v>353</v>
      </c>
      <c r="D49" s="325" t="s">
        <v>354</v>
      </c>
      <c r="E49" s="325"/>
      <c r="F49" s="326">
        <f>F26+F34+F41</f>
        <v>16544572</v>
      </c>
      <c r="G49" s="326"/>
    </row>
    <row r="50" spans="3:7" ht="12" customHeight="1" x14ac:dyDescent="0.25">
      <c r="C50" s="117"/>
      <c r="D50" s="115"/>
      <c r="E50" s="115"/>
      <c r="F50" s="114"/>
      <c r="G50" s="114"/>
    </row>
    <row r="51" spans="3:7" ht="13.5" customHeight="1" x14ac:dyDescent="0.25">
      <c r="C51" s="324" t="s">
        <v>261</v>
      </c>
      <c r="D51" s="324"/>
      <c r="E51" s="324"/>
      <c r="F51" s="324"/>
      <c r="G51" s="324"/>
    </row>
    <row r="52" spans="3:7" ht="15" customHeight="1" x14ac:dyDescent="0.25">
      <c r="C52" s="322" t="s">
        <v>624</v>
      </c>
      <c r="D52" s="322"/>
      <c r="E52" s="322"/>
      <c r="F52" s="322"/>
      <c r="G52" s="322"/>
    </row>
    <row r="53" spans="3:7" ht="13.5" customHeight="1" x14ac:dyDescent="0.25">
      <c r="C53" s="322"/>
      <c r="D53" s="322"/>
      <c r="E53" s="322"/>
      <c r="F53" s="322"/>
      <c r="G53" s="322"/>
    </row>
  </sheetData>
  <mergeCells count="74">
    <mergeCell ref="C52:G53"/>
    <mergeCell ref="A17:G17"/>
    <mergeCell ref="A18:G18"/>
    <mergeCell ref="C51:G51"/>
    <mergeCell ref="C47:G47"/>
    <mergeCell ref="D48:E48"/>
    <mergeCell ref="F48:G48"/>
    <mergeCell ref="D49:E49"/>
    <mergeCell ref="F49:G49"/>
    <mergeCell ref="D44:E44"/>
    <mergeCell ref="F44:G44"/>
    <mergeCell ref="D45:E45"/>
    <mergeCell ref="F45:G45"/>
    <mergeCell ref="D46:E46"/>
    <mergeCell ref="F46:G46"/>
    <mergeCell ref="F41:G41"/>
    <mergeCell ref="D42:E42"/>
    <mergeCell ref="F42:G42"/>
    <mergeCell ref="D43:E43"/>
    <mergeCell ref="F43:G43"/>
    <mergeCell ref="F36:G36"/>
    <mergeCell ref="C37:G37"/>
    <mergeCell ref="F38:G38"/>
    <mergeCell ref="F39:G39"/>
    <mergeCell ref="D40:E40"/>
    <mergeCell ref="F40:G40"/>
    <mergeCell ref="D36:E36"/>
    <mergeCell ref="D38:E38"/>
    <mergeCell ref="D39:E39"/>
    <mergeCell ref="D41:E41"/>
    <mergeCell ref="F31:G31"/>
    <mergeCell ref="C32:G32"/>
    <mergeCell ref="F33:G33"/>
    <mergeCell ref="F34:G34"/>
    <mergeCell ref="F35:G35"/>
    <mergeCell ref="D35:E35"/>
    <mergeCell ref="D33:E33"/>
    <mergeCell ref="D34:E34"/>
    <mergeCell ref="D31:E31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D29:E29"/>
    <mergeCell ref="D30:E30"/>
    <mergeCell ref="D25:E25"/>
    <mergeCell ref="D26:E26"/>
    <mergeCell ref="D27:E27"/>
    <mergeCell ref="D21:E21"/>
    <mergeCell ref="D22:E22"/>
    <mergeCell ref="D23:E23"/>
    <mergeCell ref="D24:E24"/>
    <mergeCell ref="D28:E28"/>
    <mergeCell ref="C20:G20"/>
    <mergeCell ref="A1:B1"/>
    <mergeCell ref="A2:B2"/>
    <mergeCell ref="A3:B3"/>
    <mergeCell ref="A4:B4"/>
    <mergeCell ref="A5:B5"/>
    <mergeCell ref="A10:G13"/>
    <mergeCell ref="C1:E1"/>
    <mergeCell ref="C2:E2"/>
    <mergeCell ref="C3:E3"/>
    <mergeCell ref="C4:E4"/>
    <mergeCell ref="A15:G15"/>
    <mergeCell ref="C16:D16"/>
    <mergeCell ref="F2:G2"/>
    <mergeCell ref="F1:G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&amp;R&amp;"+,Obično"&amp;8OPĆINA VELIKA KLADUŠA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"/>
  <sheetViews>
    <sheetView view="pageLayout" zoomScale="120" zoomScalePageLayoutView="120" workbookViewId="0">
      <selection activeCell="B9" sqref="B9"/>
    </sheetView>
  </sheetViews>
  <sheetFormatPr defaultRowHeight="15" x14ac:dyDescent="0.25"/>
  <cols>
    <col min="1" max="1" width="7.7109375" customWidth="1"/>
    <col min="2" max="2" width="52.85546875" customWidth="1"/>
    <col min="3" max="3" width="11.140625" customWidth="1"/>
    <col min="4" max="4" width="13.28515625" customWidth="1"/>
    <col min="5" max="5" width="10.7109375" customWidth="1"/>
    <col min="6" max="6" width="10.42578125" customWidth="1"/>
    <col min="7" max="7" width="9.85546875" style="7" customWidth="1"/>
    <col min="8" max="8" width="10.7109375" style="7" customWidth="1"/>
    <col min="9" max="9" width="6.85546875" style="7" customWidth="1"/>
  </cols>
  <sheetData>
    <row r="1" spans="1:10" ht="34.5" customHeight="1" x14ac:dyDescent="0.25">
      <c r="A1" s="335" t="s">
        <v>5</v>
      </c>
      <c r="B1" s="327" t="s">
        <v>79</v>
      </c>
      <c r="C1" s="333" t="s">
        <v>462</v>
      </c>
      <c r="D1" s="333" t="s">
        <v>568</v>
      </c>
      <c r="E1" s="327" t="s">
        <v>567</v>
      </c>
      <c r="F1" s="327"/>
      <c r="G1" s="327"/>
      <c r="H1" s="327"/>
      <c r="I1" s="328" t="s">
        <v>307</v>
      </c>
    </row>
    <row r="2" spans="1:10" ht="45.75" customHeight="1" x14ac:dyDescent="0.25">
      <c r="A2" s="336"/>
      <c r="B2" s="332"/>
      <c r="C2" s="334"/>
      <c r="D2" s="334"/>
      <c r="E2" s="89" t="s">
        <v>303</v>
      </c>
      <c r="F2" s="89" t="s">
        <v>304</v>
      </c>
      <c r="G2" s="89" t="s">
        <v>305</v>
      </c>
      <c r="H2" s="17" t="s">
        <v>306</v>
      </c>
      <c r="I2" s="329"/>
    </row>
    <row r="3" spans="1:10" ht="9.75" customHeight="1" x14ac:dyDescent="0.25">
      <c r="A3" s="39">
        <v>1</v>
      </c>
      <c r="B3" s="40">
        <v>2</v>
      </c>
      <c r="C3" s="40">
        <v>3</v>
      </c>
      <c r="D3" s="40">
        <v>4</v>
      </c>
      <c r="E3" s="40">
        <v>5</v>
      </c>
      <c r="F3" s="40">
        <v>6</v>
      </c>
      <c r="G3" s="90">
        <v>7</v>
      </c>
      <c r="H3" s="40">
        <v>8</v>
      </c>
      <c r="I3" s="73" t="s">
        <v>602</v>
      </c>
    </row>
    <row r="4" spans="1:10" ht="39.75" customHeight="1" x14ac:dyDescent="0.25">
      <c r="A4" s="41"/>
      <c r="B4" s="42" t="s">
        <v>600</v>
      </c>
      <c r="C4" s="60">
        <f t="shared" ref="C4:H4" si="0">C5+C74+C89+C101+C104</f>
        <v>15017875</v>
      </c>
      <c r="D4" s="60">
        <f t="shared" si="0"/>
        <v>7888694</v>
      </c>
      <c r="E4" s="60">
        <f t="shared" si="0"/>
        <v>9806809</v>
      </c>
      <c r="F4" s="60">
        <f t="shared" si="0"/>
        <v>3278621</v>
      </c>
      <c r="G4" s="60">
        <f t="shared" si="0"/>
        <v>3359142</v>
      </c>
      <c r="H4" s="60">
        <f t="shared" si="0"/>
        <v>16544572</v>
      </c>
      <c r="I4" s="61">
        <f t="shared" ref="I4:I33" si="1">H4/C4*100</f>
        <v>110.16586567673524</v>
      </c>
      <c r="J4" s="8"/>
    </row>
    <row r="5" spans="1:10" ht="27" customHeight="1" x14ac:dyDescent="0.25">
      <c r="A5" s="44"/>
      <c r="B5" s="91" t="s">
        <v>145</v>
      </c>
      <c r="C5" s="53">
        <f t="shared" ref="C5:H5" si="2">C6+C37</f>
        <v>10441726</v>
      </c>
      <c r="D5" s="53">
        <f t="shared" si="2"/>
        <v>6847649</v>
      </c>
      <c r="E5" s="53">
        <f t="shared" si="2"/>
        <v>7648429</v>
      </c>
      <c r="F5" s="53">
        <f t="shared" si="2"/>
        <v>3278621</v>
      </c>
      <c r="G5" s="53">
        <f t="shared" si="2"/>
        <v>0</v>
      </c>
      <c r="H5" s="53">
        <f t="shared" si="2"/>
        <v>10927050</v>
      </c>
      <c r="I5" s="62">
        <f t="shared" si="1"/>
        <v>104.64792889604651</v>
      </c>
      <c r="J5" s="8"/>
    </row>
    <row r="6" spans="1:10" ht="22.5" customHeight="1" x14ac:dyDescent="0.25">
      <c r="A6" s="47">
        <v>710000</v>
      </c>
      <c r="B6" s="18" t="s">
        <v>6</v>
      </c>
      <c r="C6" s="60">
        <f t="shared" ref="C6:G6" si="3">C7+C11+C14+C21+C22+C29+C33</f>
        <v>6791726</v>
      </c>
      <c r="D6" s="60">
        <f t="shared" si="3"/>
        <v>5139992</v>
      </c>
      <c r="E6" s="60">
        <f t="shared" si="3"/>
        <v>6360429</v>
      </c>
      <c r="F6" s="60">
        <f t="shared" si="3"/>
        <v>625621</v>
      </c>
      <c r="G6" s="60">
        <f t="shared" si="3"/>
        <v>0</v>
      </c>
      <c r="H6" s="60">
        <f>E6+F6+G6</f>
        <v>6986050</v>
      </c>
      <c r="I6" s="61">
        <f t="shared" si="1"/>
        <v>102.86118727404492</v>
      </c>
      <c r="J6" s="8"/>
    </row>
    <row r="7" spans="1:10" ht="13.5" customHeight="1" x14ac:dyDescent="0.25">
      <c r="A7" s="74">
        <v>711000</v>
      </c>
      <c r="B7" s="92" t="s">
        <v>7</v>
      </c>
      <c r="C7" s="21">
        <f>C8</f>
        <v>1000</v>
      </c>
      <c r="D7" s="21">
        <f>D8</f>
        <v>608</v>
      </c>
      <c r="E7" s="21">
        <f>E8</f>
        <v>1000</v>
      </c>
      <c r="F7" s="93">
        <f>F8+F9+F10</f>
        <v>0</v>
      </c>
      <c r="G7" s="93">
        <f>G8+G9+G10</f>
        <v>0</v>
      </c>
      <c r="H7" s="94">
        <f t="shared" ref="H7:H33" si="4">E7+F7+G7</f>
        <v>1000</v>
      </c>
      <c r="I7" s="62">
        <f t="shared" si="1"/>
        <v>100</v>
      </c>
      <c r="J7" s="8"/>
    </row>
    <row r="8" spans="1:10" ht="12.75" customHeight="1" x14ac:dyDescent="0.25">
      <c r="A8" s="44">
        <v>711110</v>
      </c>
      <c r="B8" s="22" t="s">
        <v>166</v>
      </c>
      <c r="C8" s="23">
        <f>C9+C10</f>
        <v>1000</v>
      </c>
      <c r="D8" s="23">
        <f>D9+D10</f>
        <v>608</v>
      </c>
      <c r="E8" s="23">
        <f>E9+E10</f>
        <v>1000</v>
      </c>
      <c r="F8" s="95">
        <v>0</v>
      </c>
      <c r="G8" s="27">
        <v>0</v>
      </c>
      <c r="H8" s="96">
        <f t="shared" si="4"/>
        <v>1000</v>
      </c>
      <c r="I8" s="62">
        <f t="shared" si="1"/>
        <v>100</v>
      </c>
      <c r="J8" s="8"/>
    </row>
    <row r="9" spans="1:10" ht="12.75" customHeight="1" x14ac:dyDescent="0.25">
      <c r="A9" s="44">
        <v>711111</v>
      </c>
      <c r="B9" s="22" t="s">
        <v>441</v>
      </c>
      <c r="C9" s="23">
        <v>300</v>
      </c>
      <c r="D9" s="96">
        <v>482</v>
      </c>
      <c r="E9" s="95">
        <v>300</v>
      </c>
      <c r="F9" s="95">
        <v>0</v>
      </c>
      <c r="G9" s="27">
        <v>0</v>
      </c>
      <c r="H9" s="96">
        <f t="shared" si="4"/>
        <v>300</v>
      </c>
      <c r="I9" s="62">
        <f t="shared" si="1"/>
        <v>100</v>
      </c>
      <c r="J9" s="8"/>
    </row>
    <row r="10" spans="1:10" ht="12" customHeight="1" x14ac:dyDescent="0.25">
      <c r="A10" s="44">
        <v>711115</v>
      </c>
      <c r="B10" s="22" t="s">
        <v>167</v>
      </c>
      <c r="C10" s="23">
        <v>700</v>
      </c>
      <c r="D10" s="96">
        <v>126</v>
      </c>
      <c r="E10" s="95">
        <v>700</v>
      </c>
      <c r="F10" s="95">
        <v>0</v>
      </c>
      <c r="G10" s="27">
        <v>0</v>
      </c>
      <c r="H10" s="96">
        <f t="shared" si="4"/>
        <v>700</v>
      </c>
      <c r="I10" s="62">
        <f t="shared" si="1"/>
        <v>100</v>
      </c>
      <c r="J10" s="8"/>
    </row>
    <row r="11" spans="1:10" ht="14.25" customHeight="1" x14ac:dyDescent="0.25">
      <c r="A11" s="74">
        <v>713000</v>
      </c>
      <c r="B11" s="20" t="s">
        <v>8</v>
      </c>
      <c r="C11" s="63">
        <f t="shared" ref="C11:G11" si="5">C12+C13</f>
        <v>0</v>
      </c>
      <c r="D11" s="63">
        <f t="shared" si="5"/>
        <v>66</v>
      </c>
      <c r="E11" s="97">
        <f t="shared" si="5"/>
        <v>0</v>
      </c>
      <c r="F11" s="97">
        <f t="shared" si="5"/>
        <v>0</v>
      </c>
      <c r="G11" s="97">
        <f t="shared" si="5"/>
        <v>0</v>
      </c>
      <c r="H11" s="94">
        <f t="shared" si="4"/>
        <v>0</v>
      </c>
      <c r="I11" s="62" t="e">
        <f t="shared" si="1"/>
        <v>#DIV/0!</v>
      </c>
      <c r="J11" s="8"/>
    </row>
    <row r="12" spans="1:10" ht="12" customHeight="1" x14ac:dyDescent="0.25">
      <c r="A12" s="44">
        <v>713111</v>
      </c>
      <c r="B12" s="22" t="s">
        <v>168</v>
      </c>
      <c r="C12" s="23">
        <v>0</v>
      </c>
      <c r="D12" s="23">
        <v>66</v>
      </c>
      <c r="E12" s="95">
        <v>0</v>
      </c>
      <c r="F12" s="95">
        <v>0</v>
      </c>
      <c r="G12" s="27"/>
      <c r="H12" s="96">
        <f t="shared" si="4"/>
        <v>0</v>
      </c>
      <c r="I12" s="62" t="e">
        <f t="shared" si="1"/>
        <v>#DIV/0!</v>
      </c>
      <c r="J12" s="8"/>
    </row>
    <row r="13" spans="1:10" ht="12.75" customHeight="1" x14ac:dyDescent="0.25">
      <c r="A13" s="44">
        <v>713113</v>
      </c>
      <c r="B13" s="22" t="s">
        <v>169</v>
      </c>
      <c r="C13" s="23">
        <v>0</v>
      </c>
      <c r="D13" s="23">
        <v>0</v>
      </c>
      <c r="E13" s="95">
        <v>0</v>
      </c>
      <c r="F13" s="95">
        <v>0</v>
      </c>
      <c r="G13" s="27"/>
      <c r="H13" s="96">
        <f t="shared" si="4"/>
        <v>0</v>
      </c>
      <c r="I13" s="62" t="e">
        <f t="shared" si="1"/>
        <v>#DIV/0!</v>
      </c>
      <c r="J13" s="8"/>
    </row>
    <row r="14" spans="1:10" ht="14.25" customHeight="1" x14ac:dyDescent="0.25">
      <c r="A14" s="74">
        <v>714000</v>
      </c>
      <c r="B14" s="20" t="s">
        <v>9</v>
      </c>
      <c r="C14" s="63">
        <f t="shared" ref="C14:G14" si="6">C15+C16+C17+C18+C19+C20</f>
        <v>1090000</v>
      </c>
      <c r="D14" s="63">
        <f t="shared" si="6"/>
        <v>934385</v>
      </c>
      <c r="E14" s="63">
        <f t="shared" si="6"/>
        <v>1390000</v>
      </c>
      <c r="F14" s="63">
        <f t="shared" si="6"/>
        <v>0</v>
      </c>
      <c r="G14" s="63">
        <f t="shared" si="6"/>
        <v>0</v>
      </c>
      <c r="H14" s="94">
        <f t="shared" si="4"/>
        <v>1390000</v>
      </c>
      <c r="I14" s="59">
        <f t="shared" si="1"/>
        <v>127.52293577981651</v>
      </c>
      <c r="J14" s="8"/>
    </row>
    <row r="15" spans="1:10" ht="12.75" customHeight="1" x14ac:dyDescent="0.25">
      <c r="A15" s="44">
        <v>714111</v>
      </c>
      <c r="B15" s="22" t="s">
        <v>10</v>
      </c>
      <c r="C15" s="23">
        <v>100000</v>
      </c>
      <c r="D15" s="96">
        <v>76399</v>
      </c>
      <c r="E15" s="23">
        <v>100000</v>
      </c>
      <c r="F15" s="95">
        <v>0</v>
      </c>
      <c r="G15" s="27">
        <v>0</v>
      </c>
      <c r="H15" s="96">
        <f t="shared" si="4"/>
        <v>100000</v>
      </c>
      <c r="I15" s="62">
        <f t="shared" si="1"/>
        <v>100</v>
      </c>
      <c r="J15" s="8"/>
    </row>
    <row r="16" spans="1:10" ht="12.75" customHeight="1" x14ac:dyDescent="0.25">
      <c r="A16" s="44">
        <v>714112</v>
      </c>
      <c r="B16" s="22" t="s">
        <v>11</v>
      </c>
      <c r="C16" s="23">
        <v>180000</v>
      </c>
      <c r="D16" s="96">
        <v>110138</v>
      </c>
      <c r="E16" s="23">
        <v>180000</v>
      </c>
      <c r="F16" s="95">
        <v>0</v>
      </c>
      <c r="G16" s="27">
        <v>0</v>
      </c>
      <c r="H16" s="96">
        <f t="shared" si="4"/>
        <v>180000</v>
      </c>
      <c r="I16" s="62">
        <f t="shared" si="1"/>
        <v>100</v>
      </c>
      <c r="J16" s="8"/>
    </row>
    <row r="17" spans="1:10" ht="12.75" customHeight="1" x14ac:dyDescent="0.25">
      <c r="A17" s="44">
        <v>714113</v>
      </c>
      <c r="B17" s="22" t="s">
        <v>12</v>
      </c>
      <c r="C17" s="23">
        <v>200000</v>
      </c>
      <c r="D17" s="96">
        <v>149798</v>
      </c>
      <c r="E17" s="23">
        <v>200000</v>
      </c>
      <c r="F17" s="95">
        <v>0</v>
      </c>
      <c r="G17" s="27">
        <v>0</v>
      </c>
      <c r="H17" s="96">
        <f t="shared" si="4"/>
        <v>200000</v>
      </c>
      <c r="I17" s="62">
        <f t="shared" si="1"/>
        <v>100</v>
      </c>
      <c r="J17" s="8"/>
    </row>
    <row r="18" spans="1:10" ht="12" customHeight="1" x14ac:dyDescent="0.25">
      <c r="A18" s="44">
        <v>714121</v>
      </c>
      <c r="B18" s="22" t="s">
        <v>13</v>
      </c>
      <c r="C18" s="23">
        <v>10000</v>
      </c>
      <c r="D18" s="96">
        <v>3395</v>
      </c>
      <c r="E18" s="23">
        <v>10000</v>
      </c>
      <c r="F18" s="95">
        <v>0</v>
      </c>
      <c r="G18" s="27">
        <v>0</v>
      </c>
      <c r="H18" s="96">
        <f t="shared" si="4"/>
        <v>10000</v>
      </c>
      <c r="I18" s="62">
        <f t="shared" si="1"/>
        <v>100</v>
      </c>
      <c r="J18" s="8"/>
    </row>
    <row r="19" spans="1:10" ht="12.75" customHeight="1" x14ac:dyDescent="0.25">
      <c r="A19" s="44">
        <v>714131</v>
      </c>
      <c r="B19" s="22" t="s">
        <v>14</v>
      </c>
      <c r="C19" s="23">
        <v>400000</v>
      </c>
      <c r="D19" s="96">
        <v>336383</v>
      </c>
      <c r="E19" s="23">
        <v>500000</v>
      </c>
      <c r="F19" s="95">
        <v>0</v>
      </c>
      <c r="G19" s="27">
        <v>0</v>
      </c>
      <c r="H19" s="96">
        <f t="shared" si="4"/>
        <v>500000</v>
      </c>
      <c r="I19" s="62">
        <f t="shared" si="1"/>
        <v>125</v>
      </c>
      <c r="J19" s="8"/>
    </row>
    <row r="20" spans="1:10" ht="12.75" customHeight="1" x14ac:dyDescent="0.25">
      <c r="A20" s="44">
        <v>714132</v>
      </c>
      <c r="B20" s="22" t="s">
        <v>15</v>
      </c>
      <c r="C20" s="23">
        <v>200000</v>
      </c>
      <c r="D20" s="96">
        <v>258272</v>
      </c>
      <c r="E20" s="23">
        <v>400000</v>
      </c>
      <c r="F20" s="95">
        <v>0</v>
      </c>
      <c r="G20" s="27">
        <v>0</v>
      </c>
      <c r="H20" s="96">
        <f t="shared" si="4"/>
        <v>400000</v>
      </c>
      <c r="I20" s="62">
        <f t="shared" si="1"/>
        <v>200</v>
      </c>
      <c r="J20" s="8"/>
    </row>
    <row r="21" spans="1:10" ht="13.5" customHeight="1" x14ac:dyDescent="0.25">
      <c r="A21" s="74">
        <v>715000</v>
      </c>
      <c r="B21" s="20" t="s">
        <v>16</v>
      </c>
      <c r="C21" s="21">
        <v>0</v>
      </c>
      <c r="D21" s="21">
        <v>213</v>
      </c>
      <c r="E21" s="21">
        <v>0</v>
      </c>
      <c r="F21" s="21">
        <v>0</v>
      </c>
      <c r="G21" s="27">
        <v>0</v>
      </c>
      <c r="H21" s="94">
        <f t="shared" si="4"/>
        <v>0</v>
      </c>
      <c r="I21" s="59" t="e">
        <f t="shared" si="1"/>
        <v>#DIV/0!</v>
      </c>
      <c r="J21" s="8"/>
    </row>
    <row r="22" spans="1:10" ht="12.75" customHeight="1" x14ac:dyDescent="0.25">
      <c r="A22" s="74">
        <v>716000</v>
      </c>
      <c r="B22" s="20" t="s">
        <v>17</v>
      </c>
      <c r="C22" s="21">
        <f>C23+C24+C25+C26+C27+C28</f>
        <v>1015000</v>
      </c>
      <c r="D22" s="21">
        <f t="shared" ref="D22:H22" si="7">D23+D24+D25+D26+D27+D28</f>
        <v>736983</v>
      </c>
      <c r="E22" s="21">
        <f t="shared" si="7"/>
        <v>1075000</v>
      </c>
      <c r="F22" s="21">
        <f t="shared" si="7"/>
        <v>0</v>
      </c>
      <c r="G22" s="21">
        <f t="shared" si="7"/>
        <v>0</v>
      </c>
      <c r="H22" s="21">
        <f t="shared" si="7"/>
        <v>1075000</v>
      </c>
      <c r="I22" s="59">
        <f t="shared" si="1"/>
        <v>105.91133004926108</v>
      </c>
      <c r="J22" s="8"/>
    </row>
    <row r="23" spans="1:10" ht="12" customHeight="1" x14ac:dyDescent="0.25">
      <c r="A23" s="76">
        <v>716111</v>
      </c>
      <c r="B23" s="25" t="s">
        <v>139</v>
      </c>
      <c r="C23" s="23">
        <v>700000</v>
      </c>
      <c r="D23" s="96">
        <v>551667</v>
      </c>
      <c r="E23" s="23">
        <v>750000</v>
      </c>
      <c r="F23" s="95">
        <v>0</v>
      </c>
      <c r="G23" s="27">
        <v>0</v>
      </c>
      <c r="H23" s="96">
        <f t="shared" si="4"/>
        <v>750000</v>
      </c>
      <c r="I23" s="62">
        <f t="shared" si="1"/>
        <v>107.14285714285714</v>
      </c>
      <c r="J23" s="8"/>
    </row>
    <row r="24" spans="1:10" ht="13.5" customHeight="1" x14ac:dyDescent="0.25">
      <c r="A24" s="76">
        <v>716112</v>
      </c>
      <c r="B24" s="49" t="s">
        <v>140</v>
      </c>
      <c r="C24" s="23">
        <v>50000</v>
      </c>
      <c r="D24" s="96">
        <v>17502</v>
      </c>
      <c r="E24" s="23">
        <v>60000</v>
      </c>
      <c r="F24" s="95">
        <v>0</v>
      </c>
      <c r="G24" s="27">
        <v>0</v>
      </c>
      <c r="H24" s="96">
        <f t="shared" si="4"/>
        <v>60000</v>
      </c>
      <c r="I24" s="62">
        <f t="shared" si="1"/>
        <v>120</v>
      </c>
      <c r="J24" s="8"/>
    </row>
    <row r="25" spans="1:10" ht="12.75" customHeight="1" x14ac:dyDescent="0.25">
      <c r="A25" s="44">
        <v>716113</v>
      </c>
      <c r="B25" s="25" t="s">
        <v>141</v>
      </c>
      <c r="C25" s="23">
        <v>5000</v>
      </c>
      <c r="D25" s="96">
        <v>2111</v>
      </c>
      <c r="E25" s="23">
        <v>5000</v>
      </c>
      <c r="F25" s="95">
        <v>0</v>
      </c>
      <c r="G25" s="27">
        <v>0</v>
      </c>
      <c r="H25" s="96">
        <f t="shared" si="4"/>
        <v>5000</v>
      </c>
      <c r="I25" s="62">
        <f t="shared" si="1"/>
        <v>100</v>
      </c>
      <c r="J25" s="8"/>
    </row>
    <row r="26" spans="1:10" ht="13.5" customHeight="1" x14ac:dyDescent="0.25">
      <c r="A26" s="76">
        <v>716115</v>
      </c>
      <c r="B26" s="37" t="s">
        <v>18</v>
      </c>
      <c r="C26" s="23">
        <v>80000</v>
      </c>
      <c r="D26" s="96">
        <v>57987</v>
      </c>
      <c r="E26" s="23">
        <v>80000</v>
      </c>
      <c r="F26" s="95">
        <v>0</v>
      </c>
      <c r="G26" s="27">
        <v>0</v>
      </c>
      <c r="H26" s="96">
        <f t="shared" si="4"/>
        <v>80000</v>
      </c>
      <c r="I26" s="62">
        <f t="shared" si="1"/>
        <v>100</v>
      </c>
      <c r="J26" s="8"/>
    </row>
    <row r="27" spans="1:10" ht="12" customHeight="1" x14ac:dyDescent="0.25">
      <c r="A27" s="44">
        <v>716116</v>
      </c>
      <c r="B27" s="25" t="s">
        <v>142</v>
      </c>
      <c r="C27" s="23">
        <v>80000</v>
      </c>
      <c r="D27" s="96">
        <v>49144</v>
      </c>
      <c r="E27" s="23">
        <v>80000</v>
      </c>
      <c r="F27" s="95">
        <v>0</v>
      </c>
      <c r="G27" s="27">
        <v>0</v>
      </c>
      <c r="H27" s="96">
        <f t="shared" si="4"/>
        <v>80000</v>
      </c>
      <c r="I27" s="62">
        <f t="shared" si="1"/>
        <v>100</v>
      </c>
      <c r="J27" s="8"/>
    </row>
    <row r="28" spans="1:10" ht="14.25" customHeight="1" x14ac:dyDescent="0.25">
      <c r="A28" s="44">
        <v>716117</v>
      </c>
      <c r="B28" s="25" t="s">
        <v>143</v>
      </c>
      <c r="C28" s="23">
        <v>100000</v>
      </c>
      <c r="D28" s="96">
        <v>58572</v>
      </c>
      <c r="E28" s="23">
        <v>100000</v>
      </c>
      <c r="F28" s="95">
        <v>0</v>
      </c>
      <c r="G28" s="27">
        <v>0</v>
      </c>
      <c r="H28" s="96">
        <f t="shared" si="4"/>
        <v>100000</v>
      </c>
      <c r="I28" s="62">
        <f t="shared" si="1"/>
        <v>100</v>
      </c>
      <c r="J28" s="8"/>
    </row>
    <row r="29" spans="1:10" ht="12.75" customHeight="1" x14ac:dyDescent="0.25">
      <c r="A29" s="74">
        <v>717000</v>
      </c>
      <c r="B29" s="20" t="s">
        <v>19</v>
      </c>
      <c r="C29" s="21">
        <f>C31+C30+C32</f>
        <v>4685726</v>
      </c>
      <c r="D29" s="21">
        <f>D31+D30+D32</f>
        <v>3467642</v>
      </c>
      <c r="E29" s="21">
        <f>E31+E30+E32</f>
        <v>3894429</v>
      </c>
      <c r="F29" s="21">
        <f>F31+F30+F32</f>
        <v>625621</v>
      </c>
      <c r="G29" s="21">
        <f>G31+G30</f>
        <v>0</v>
      </c>
      <c r="H29" s="94">
        <f>E29+F29+G29</f>
        <v>4520050</v>
      </c>
      <c r="I29" s="59">
        <f t="shared" si="1"/>
        <v>96.4642405467157</v>
      </c>
      <c r="J29" s="8"/>
    </row>
    <row r="30" spans="1:10" ht="12.75" customHeight="1" x14ac:dyDescent="0.25">
      <c r="A30" s="76">
        <v>717114</v>
      </c>
      <c r="B30" s="25" t="s">
        <v>405</v>
      </c>
      <c r="C30" s="23">
        <v>175648</v>
      </c>
      <c r="D30" s="96">
        <v>137502</v>
      </c>
      <c r="E30" s="27">
        <v>0</v>
      </c>
      <c r="F30" s="27">
        <v>180039</v>
      </c>
      <c r="G30" s="27">
        <v>0</v>
      </c>
      <c r="H30" s="96">
        <f t="shared" si="4"/>
        <v>180039</v>
      </c>
      <c r="I30" s="62">
        <f t="shared" si="1"/>
        <v>102.49988613590817</v>
      </c>
      <c r="J30" s="8"/>
    </row>
    <row r="31" spans="1:10" ht="12.75" customHeight="1" x14ac:dyDescent="0.25">
      <c r="A31" s="76">
        <v>717131</v>
      </c>
      <c r="B31" s="37" t="s">
        <v>146</v>
      </c>
      <c r="C31" s="23">
        <v>461736</v>
      </c>
      <c r="D31" s="96">
        <v>345873</v>
      </c>
      <c r="E31" s="23"/>
      <c r="F31" s="95">
        <v>445582</v>
      </c>
      <c r="G31" s="27">
        <v>0</v>
      </c>
      <c r="H31" s="96">
        <f t="shared" si="4"/>
        <v>445582</v>
      </c>
      <c r="I31" s="62">
        <f t="shared" si="1"/>
        <v>96.501464040057527</v>
      </c>
      <c r="J31" s="8"/>
    </row>
    <row r="32" spans="1:10" ht="22.5" customHeight="1" x14ac:dyDescent="0.25">
      <c r="A32" s="76">
        <v>717141</v>
      </c>
      <c r="B32" s="37" t="s">
        <v>20</v>
      </c>
      <c r="C32" s="53">
        <v>4048342</v>
      </c>
      <c r="D32" s="96">
        <v>2984267</v>
      </c>
      <c r="E32" s="53">
        <v>3894429</v>
      </c>
      <c r="F32" s="95"/>
      <c r="G32" s="27"/>
      <c r="H32" s="96">
        <f t="shared" si="4"/>
        <v>3894429</v>
      </c>
      <c r="I32" s="62">
        <f t="shared" si="1"/>
        <v>96.198122589445262</v>
      </c>
      <c r="J32" s="8"/>
    </row>
    <row r="33" spans="1:10" ht="14.25" customHeight="1" x14ac:dyDescent="0.25">
      <c r="A33" s="98">
        <v>719000</v>
      </c>
      <c r="B33" s="99" t="s">
        <v>21</v>
      </c>
      <c r="C33" s="100">
        <v>0</v>
      </c>
      <c r="D33" s="100">
        <v>95</v>
      </c>
      <c r="E33" s="113">
        <v>0</v>
      </c>
      <c r="F33" s="101">
        <v>0</v>
      </c>
      <c r="G33" s="72">
        <v>0</v>
      </c>
      <c r="H33" s="102">
        <f t="shared" si="4"/>
        <v>0</v>
      </c>
      <c r="I33" s="103" t="e">
        <f t="shared" si="1"/>
        <v>#DIV/0!</v>
      </c>
      <c r="J33" s="8"/>
    </row>
    <row r="34" spans="1:10" ht="30.75" customHeight="1" x14ac:dyDescent="0.25">
      <c r="A34" s="330" t="s">
        <v>5</v>
      </c>
      <c r="B34" s="327" t="s">
        <v>4</v>
      </c>
      <c r="C34" s="333" t="s">
        <v>462</v>
      </c>
      <c r="D34" s="333" t="s">
        <v>568</v>
      </c>
      <c r="E34" s="327" t="s">
        <v>567</v>
      </c>
      <c r="F34" s="327"/>
      <c r="G34" s="327"/>
      <c r="H34" s="327"/>
      <c r="I34" s="328" t="s">
        <v>307</v>
      </c>
    </row>
    <row r="35" spans="1:10" ht="32.25" customHeight="1" x14ac:dyDescent="0.25">
      <c r="A35" s="331"/>
      <c r="B35" s="332"/>
      <c r="C35" s="334"/>
      <c r="D35" s="334"/>
      <c r="E35" s="89" t="s">
        <v>303</v>
      </c>
      <c r="F35" s="89" t="s">
        <v>304</v>
      </c>
      <c r="G35" s="89" t="s">
        <v>305</v>
      </c>
      <c r="H35" s="17" t="s">
        <v>306</v>
      </c>
      <c r="I35" s="329"/>
    </row>
    <row r="36" spans="1:10" ht="9" customHeight="1" x14ac:dyDescent="0.25">
      <c r="A36" s="39">
        <v>1</v>
      </c>
      <c r="B36" s="40">
        <v>2</v>
      </c>
      <c r="C36" s="40">
        <v>3</v>
      </c>
      <c r="D36" s="40">
        <v>4</v>
      </c>
      <c r="E36" s="40">
        <v>5</v>
      </c>
      <c r="F36" s="40">
        <v>6</v>
      </c>
      <c r="G36" s="90">
        <v>7</v>
      </c>
      <c r="H36" s="40">
        <v>8</v>
      </c>
      <c r="I36" s="73" t="s">
        <v>602</v>
      </c>
    </row>
    <row r="37" spans="1:10" ht="16.5" customHeight="1" x14ac:dyDescent="0.25">
      <c r="A37" s="47">
        <v>72000</v>
      </c>
      <c r="B37" s="18" t="s">
        <v>22</v>
      </c>
      <c r="C37" s="19">
        <f t="shared" ref="C37:H37" si="8">C38+C44+C71</f>
        <v>3650000</v>
      </c>
      <c r="D37" s="19">
        <f t="shared" si="8"/>
        <v>1707657</v>
      </c>
      <c r="E37" s="19">
        <f t="shared" si="8"/>
        <v>1288000</v>
      </c>
      <c r="F37" s="19">
        <f t="shared" si="8"/>
        <v>2653000</v>
      </c>
      <c r="G37" s="19">
        <f t="shared" si="8"/>
        <v>0</v>
      </c>
      <c r="H37" s="19">
        <f t="shared" si="8"/>
        <v>3941000</v>
      </c>
      <c r="I37" s="118">
        <f t="shared" ref="I37:I46" si="9">H37/C37*100</f>
        <v>107.97260273972601</v>
      </c>
    </row>
    <row r="38" spans="1:10" ht="14.25" customHeight="1" x14ac:dyDescent="0.25">
      <c r="A38" s="74">
        <v>721000</v>
      </c>
      <c r="B38" s="20" t="s">
        <v>23</v>
      </c>
      <c r="C38" s="21">
        <f>C39+C40+C42+C41+C43</f>
        <v>60000</v>
      </c>
      <c r="D38" s="21">
        <f t="shared" ref="D38:H38" si="10">D39+D40+D42+D41+D43</f>
        <v>26319</v>
      </c>
      <c r="E38" s="21">
        <f t="shared" si="10"/>
        <v>8000</v>
      </c>
      <c r="F38" s="21">
        <f t="shared" si="10"/>
        <v>53000</v>
      </c>
      <c r="G38" s="21">
        <f t="shared" si="10"/>
        <v>0</v>
      </c>
      <c r="H38" s="21">
        <f t="shared" si="10"/>
        <v>61000</v>
      </c>
      <c r="I38" s="68">
        <f t="shared" si="9"/>
        <v>101.66666666666666</v>
      </c>
    </row>
    <row r="39" spans="1:10" ht="11.25" customHeight="1" x14ac:dyDescent="0.25">
      <c r="A39" s="44">
        <v>721112</v>
      </c>
      <c r="B39" s="22" t="s">
        <v>24</v>
      </c>
      <c r="C39" s="23">
        <v>50000</v>
      </c>
      <c r="D39" s="23">
        <v>20722</v>
      </c>
      <c r="E39" s="24">
        <v>0</v>
      </c>
      <c r="F39" s="24">
        <v>50000</v>
      </c>
      <c r="G39" s="23">
        <v>0</v>
      </c>
      <c r="H39" s="23">
        <f t="shared" ref="H39:H43" si="11">E39+F39+G39</f>
        <v>50000</v>
      </c>
      <c r="I39" s="67">
        <f t="shared" si="9"/>
        <v>100</v>
      </c>
    </row>
    <row r="40" spans="1:10" ht="11.25" customHeight="1" x14ac:dyDescent="0.25">
      <c r="A40" s="44">
        <v>721121</v>
      </c>
      <c r="B40" s="25" t="s">
        <v>25</v>
      </c>
      <c r="C40" s="23">
        <v>3000</v>
      </c>
      <c r="D40" s="23">
        <v>443</v>
      </c>
      <c r="E40" s="24">
        <v>0</v>
      </c>
      <c r="F40" s="24">
        <v>3000</v>
      </c>
      <c r="G40" s="23">
        <v>0</v>
      </c>
      <c r="H40" s="23">
        <f t="shared" si="11"/>
        <v>3000</v>
      </c>
      <c r="I40" s="67">
        <f t="shared" si="9"/>
        <v>100</v>
      </c>
    </row>
    <row r="41" spans="1:10" ht="11.25" customHeight="1" x14ac:dyDescent="0.25">
      <c r="A41" s="75">
        <v>721122</v>
      </c>
      <c r="B41" s="26" t="s">
        <v>262</v>
      </c>
      <c r="C41" s="23">
        <v>5000</v>
      </c>
      <c r="D41" s="23">
        <v>4399</v>
      </c>
      <c r="E41" s="23">
        <v>6000</v>
      </c>
      <c r="F41" s="24"/>
      <c r="G41" s="23">
        <v>0</v>
      </c>
      <c r="H41" s="23">
        <f t="shared" si="11"/>
        <v>6000</v>
      </c>
      <c r="I41" s="67">
        <f t="shared" si="9"/>
        <v>120</v>
      </c>
    </row>
    <row r="42" spans="1:10" ht="11.25" customHeight="1" x14ac:dyDescent="0.25">
      <c r="A42" s="44">
        <v>721211</v>
      </c>
      <c r="B42" s="22" t="s">
        <v>26</v>
      </c>
      <c r="C42" s="23">
        <v>1000</v>
      </c>
      <c r="D42" s="23">
        <v>267</v>
      </c>
      <c r="E42" s="23">
        <v>1000</v>
      </c>
      <c r="F42" s="24"/>
      <c r="G42" s="23">
        <v>0</v>
      </c>
      <c r="H42" s="23">
        <f t="shared" si="11"/>
        <v>1000</v>
      </c>
      <c r="I42" s="67">
        <f t="shared" si="9"/>
        <v>100</v>
      </c>
    </row>
    <row r="43" spans="1:10" ht="11.25" customHeight="1" x14ac:dyDescent="0.25">
      <c r="A43" s="44">
        <v>721227</v>
      </c>
      <c r="B43" s="22" t="s">
        <v>230</v>
      </c>
      <c r="C43" s="23">
        <v>1000</v>
      </c>
      <c r="D43" s="23">
        <v>488</v>
      </c>
      <c r="E43" s="23">
        <v>1000</v>
      </c>
      <c r="F43" s="24"/>
      <c r="G43" s="23">
        <v>0</v>
      </c>
      <c r="H43" s="23">
        <f t="shared" si="11"/>
        <v>1000</v>
      </c>
      <c r="I43" s="67">
        <f t="shared" si="9"/>
        <v>100</v>
      </c>
    </row>
    <row r="44" spans="1:10" ht="13.5" customHeight="1" x14ac:dyDescent="0.25">
      <c r="A44" s="74">
        <v>722000</v>
      </c>
      <c r="B44" s="20" t="s">
        <v>27</v>
      </c>
      <c r="C44" s="21">
        <f>C45+C46+C48+C50+C51+C52+C53+C54+C55+C56+C59+C60+C61+C62+C63+C64+C65+C66+C68+C69+C70+C57+C67+C49</f>
        <v>3550000</v>
      </c>
      <c r="D44" s="21">
        <f>D45+D46+D48+D49+D50+D51+D52+D53+D54+D55+D56+D59+D60+D61+D62+D63+D64+D65+D66+D68+D69+D70+D58+D47+D67</f>
        <v>1672296</v>
      </c>
      <c r="E44" s="21">
        <f>E45+E46+E48+E49+E50+E51+E52+E53+E54+E55+E56+E59+E60+E61+E62+E63+E64+E65+E66+E68+E69+E70+E58+E67</f>
        <v>1240000</v>
      </c>
      <c r="F44" s="21">
        <f>F45+F46+F48+F49+F50+F51+F52+F53+F54+F55+F56+F57+F59+F60+F61+F62+F63+F64+F65+F66+F67+F68+F69+F70</f>
        <v>2600000</v>
      </c>
      <c r="G44" s="21">
        <f>G45+G46+G48+G49+G50+G51+G52+G53+G54+G55+G56+G57+G59+G60+G61+G62+G63+G64+G65+G66+G67+G68+G69+G70</f>
        <v>0</v>
      </c>
      <c r="H44" s="21">
        <f>E44+F44+G44</f>
        <v>3840000</v>
      </c>
      <c r="I44" s="68">
        <f t="shared" si="9"/>
        <v>108.16901408450703</v>
      </c>
    </row>
    <row r="45" spans="1:10" ht="11.25" customHeight="1" x14ac:dyDescent="0.25">
      <c r="A45" s="76">
        <v>722131</v>
      </c>
      <c r="B45" s="25" t="s">
        <v>28</v>
      </c>
      <c r="C45" s="23">
        <v>200000</v>
      </c>
      <c r="D45" s="23">
        <v>155210</v>
      </c>
      <c r="E45" s="23">
        <v>250000</v>
      </c>
      <c r="F45" s="24"/>
      <c r="G45" s="27">
        <v>0</v>
      </c>
      <c r="H45" s="23">
        <f t="shared" ref="H45:H88" si="12">E45+F45+G45</f>
        <v>250000</v>
      </c>
      <c r="I45" s="67">
        <f t="shared" si="9"/>
        <v>125</v>
      </c>
    </row>
    <row r="46" spans="1:10" ht="11.25" customHeight="1" x14ac:dyDescent="0.25">
      <c r="A46" s="76">
        <v>722321</v>
      </c>
      <c r="B46" s="25" t="s">
        <v>29</v>
      </c>
      <c r="C46" s="23">
        <v>500000</v>
      </c>
      <c r="D46" s="23">
        <v>320023</v>
      </c>
      <c r="E46" s="23">
        <v>500000</v>
      </c>
      <c r="F46" s="24"/>
      <c r="G46" s="27">
        <v>0</v>
      </c>
      <c r="H46" s="23">
        <f t="shared" si="12"/>
        <v>500000</v>
      </c>
      <c r="I46" s="67">
        <f t="shared" si="9"/>
        <v>100</v>
      </c>
    </row>
    <row r="47" spans="1:10" ht="11.25" customHeight="1" x14ac:dyDescent="0.25">
      <c r="A47" s="76">
        <v>722425</v>
      </c>
      <c r="B47" s="25" t="s">
        <v>533</v>
      </c>
      <c r="C47" s="23"/>
      <c r="D47" s="23">
        <v>750</v>
      </c>
      <c r="E47" s="23"/>
      <c r="F47" s="24"/>
      <c r="G47" s="27"/>
      <c r="H47" s="23">
        <f t="shared" si="12"/>
        <v>0</v>
      </c>
      <c r="I47" s="67"/>
    </row>
    <row r="48" spans="1:10" ht="11.25" customHeight="1" x14ac:dyDescent="0.25">
      <c r="A48" s="76">
        <v>722433</v>
      </c>
      <c r="B48" s="25" t="s">
        <v>30</v>
      </c>
      <c r="C48" s="23">
        <v>200000</v>
      </c>
      <c r="D48" s="23">
        <v>99223</v>
      </c>
      <c r="E48" s="24"/>
      <c r="F48" s="24">
        <v>200000</v>
      </c>
      <c r="G48" s="27">
        <v>0</v>
      </c>
      <c r="H48" s="23">
        <f t="shared" si="12"/>
        <v>200000</v>
      </c>
      <c r="I48" s="67">
        <f t="shared" ref="I48:I78" si="13">H48/C48*100</f>
        <v>100</v>
      </c>
    </row>
    <row r="49" spans="1:9" ht="11.25" customHeight="1" x14ac:dyDescent="0.25">
      <c r="A49" s="76">
        <v>722434</v>
      </c>
      <c r="B49" s="26" t="s">
        <v>263</v>
      </c>
      <c r="C49" s="23">
        <v>5000</v>
      </c>
      <c r="D49" s="23">
        <v>211</v>
      </c>
      <c r="E49" s="24"/>
      <c r="F49" s="24">
        <v>5000</v>
      </c>
      <c r="G49" s="27">
        <v>0</v>
      </c>
      <c r="H49" s="23">
        <f t="shared" si="12"/>
        <v>5000</v>
      </c>
      <c r="I49" s="67">
        <f t="shared" si="13"/>
        <v>100</v>
      </c>
    </row>
    <row r="50" spans="1:9" ht="11.25" customHeight="1" x14ac:dyDescent="0.25">
      <c r="A50" s="76" t="s">
        <v>242</v>
      </c>
      <c r="B50" s="25" t="s">
        <v>243</v>
      </c>
      <c r="C50" s="23">
        <v>100000</v>
      </c>
      <c r="D50" s="23">
        <v>74574</v>
      </c>
      <c r="E50" s="24"/>
      <c r="F50" s="24">
        <v>100000</v>
      </c>
      <c r="G50" s="27">
        <v>0</v>
      </c>
      <c r="H50" s="23">
        <f t="shared" si="12"/>
        <v>100000</v>
      </c>
      <c r="I50" s="67">
        <f t="shared" si="13"/>
        <v>100</v>
      </c>
    </row>
    <row r="51" spans="1:9" ht="11.25" customHeight="1" x14ac:dyDescent="0.25">
      <c r="A51" s="76" t="s">
        <v>241</v>
      </c>
      <c r="B51" s="25" t="s">
        <v>244</v>
      </c>
      <c r="C51" s="23">
        <v>120000</v>
      </c>
      <c r="D51" s="23">
        <v>76718</v>
      </c>
      <c r="E51" s="24"/>
      <c r="F51" s="24">
        <v>150000</v>
      </c>
      <c r="G51" s="27">
        <v>0</v>
      </c>
      <c r="H51" s="23">
        <f t="shared" si="12"/>
        <v>150000</v>
      </c>
      <c r="I51" s="67">
        <f t="shared" si="13"/>
        <v>125</v>
      </c>
    </row>
    <row r="52" spans="1:9" ht="10.5" customHeight="1" x14ac:dyDescent="0.25">
      <c r="A52" s="76">
        <v>722436</v>
      </c>
      <c r="B52" s="25" t="s">
        <v>148</v>
      </c>
      <c r="C52" s="23">
        <v>10000</v>
      </c>
      <c r="D52" s="23">
        <v>4210</v>
      </c>
      <c r="E52" s="23">
        <v>10000</v>
      </c>
      <c r="F52" s="23">
        <v>0</v>
      </c>
      <c r="G52" s="27">
        <v>0</v>
      </c>
      <c r="H52" s="23">
        <f t="shared" si="12"/>
        <v>10000</v>
      </c>
      <c r="I52" s="67">
        <f t="shared" si="13"/>
        <v>100</v>
      </c>
    </row>
    <row r="53" spans="1:9" ht="10.5" customHeight="1" x14ac:dyDescent="0.25">
      <c r="A53" s="76">
        <v>722437</v>
      </c>
      <c r="B53" s="25" t="s">
        <v>233</v>
      </c>
      <c r="C53" s="23">
        <v>30000</v>
      </c>
      <c r="D53" s="23">
        <v>20904</v>
      </c>
      <c r="E53" s="24"/>
      <c r="F53" s="24">
        <v>50000</v>
      </c>
      <c r="G53" s="27">
        <v>0</v>
      </c>
      <c r="H53" s="23">
        <f t="shared" si="12"/>
        <v>50000</v>
      </c>
      <c r="I53" s="67">
        <f t="shared" si="13"/>
        <v>166.66666666666669</v>
      </c>
    </row>
    <row r="54" spans="1:9" ht="11.25" customHeight="1" x14ac:dyDescent="0.25">
      <c r="A54" s="76" t="s">
        <v>246</v>
      </c>
      <c r="B54" s="25" t="s">
        <v>581</v>
      </c>
      <c r="C54" s="23">
        <v>400000</v>
      </c>
      <c r="D54" s="28">
        <v>288585</v>
      </c>
      <c r="E54" s="24"/>
      <c r="F54" s="24">
        <v>500000</v>
      </c>
      <c r="G54" s="27">
        <v>0</v>
      </c>
      <c r="H54" s="23">
        <f t="shared" si="12"/>
        <v>500000</v>
      </c>
      <c r="I54" s="67">
        <f t="shared" si="13"/>
        <v>125</v>
      </c>
    </row>
    <row r="55" spans="1:9" ht="11.25" customHeight="1" x14ac:dyDescent="0.25">
      <c r="A55" s="76" t="s">
        <v>245</v>
      </c>
      <c r="B55" s="25" t="s">
        <v>580</v>
      </c>
      <c r="C55" s="23">
        <v>100000</v>
      </c>
      <c r="D55" s="28">
        <v>40167</v>
      </c>
      <c r="E55" s="24"/>
      <c r="F55" s="24">
        <v>150000</v>
      </c>
      <c r="G55" s="27">
        <v>0</v>
      </c>
      <c r="H55" s="23">
        <f t="shared" si="12"/>
        <v>150000</v>
      </c>
      <c r="I55" s="67">
        <f t="shared" si="13"/>
        <v>150</v>
      </c>
    </row>
    <row r="56" spans="1:9" ht="11.25" customHeight="1" x14ac:dyDescent="0.25">
      <c r="A56" s="76">
        <v>722442</v>
      </c>
      <c r="B56" s="25" t="s">
        <v>170</v>
      </c>
      <c r="C56" s="23">
        <v>60000</v>
      </c>
      <c r="D56" s="29">
        <v>35749</v>
      </c>
      <c r="E56" s="24"/>
      <c r="F56" s="24">
        <v>60000</v>
      </c>
      <c r="G56" s="27">
        <v>0</v>
      </c>
      <c r="H56" s="23">
        <f t="shared" si="12"/>
        <v>60000</v>
      </c>
      <c r="I56" s="67">
        <f t="shared" si="13"/>
        <v>100</v>
      </c>
    </row>
    <row r="57" spans="1:9" ht="11.25" customHeight="1" x14ac:dyDescent="0.25">
      <c r="A57" s="76">
        <v>722442</v>
      </c>
      <c r="B57" s="25" t="s">
        <v>553</v>
      </c>
      <c r="C57" s="23">
        <v>435000</v>
      </c>
      <c r="D57" s="30">
        <v>0</v>
      </c>
      <c r="E57" s="24">
        <v>0</v>
      </c>
      <c r="F57" s="104">
        <v>475000</v>
      </c>
      <c r="G57" s="27">
        <v>0</v>
      </c>
      <c r="H57" s="23">
        <f t="shared" si="12"/>
        <v>475000</v>
      </c>
      <c r="I57" s="67">
        <f t="shared" si="13"/>
        <v>109.19540229885058</v>
      </c>
    </row>
    <row r="58" spans="1:9" ht="11.25" customHeight="1" x14ac:dyDescent="0.25">
      <c r="A58" s="76">
        <v>722444</v>
      </c>
      <c r="B58" s="25" t="s">
        <v>469</v>
      </c>
      <c r="C58" s="23"/>
      <c r="D58" s="30">
        <v>0</v>
      </c>
      <c r="E58" s="24">
        <v>0</v>
      </c>
      <c r="F58" s="104"/>
      <c r="G58" s="27"/>
      <c r="H58" s="23">
        <f t="shared" si="12"/>
        <v>0</v>
      </c>
      <c r="I58" s="67" t="e">
        <f t="shared" si="13"/>
        <v>#DIV/0!</v>
      </c>
    </row>
    <row r="59" spans="1:9" ht="11.25" customHeight="1" x14ac:dyDescent="0.25">
      <c r="A59" s="76">
        <v>722461</v>
      </c>
      <c r="B59" s="25" t="s">
        <v>31</v>
      </c>
      <c r="C59" s="23">
        <v>30000</v>
      </c>
      <c r="D59" s="23">
        <v>13743</v>
      </c>
      <c r="E59" s="23">
        <v>30000</v>
      </c>
      <c r="F59" s="104"/>
      <c r="G59" s="27">
        <v>0</v>
      </c>
      <c r="H59" s="23">
        <f t="shared" si="12"/>
        <v>30000</v>
      </c>
      <c r="I59" s="67">
        <f t="shared" si="13"/>
        <v>100</v>
      </c>
    </row>
    <row r="60" spans="1:9" ht="11.25" customHeight="1" x14ac:dyDescent="0.25">
      <c r="A60" s="76">
        <v>722474</v>
      </c>
      <c r="B60" s="25" t="s">
        <v>171</v>
      </c>
      <c r="C60" s="23">
        <v>10000</v>
      </c>
      <c r="D60" s="23">
        <v>3574</v>
      </c>
      <c r="E60" s="24">
        <v>0</v>
      </c>
      <c r="F60" s="24">
        <v>10000</v>
      </c>
      <c r="G60" s="27">
        <v>0</v>
      </c>
      <c r="H60" s="23">
        <f t="shared" si="12"/>
        <v>10000</v>
      </c>
      <c r="I60" s="67">
        <f t="shared" si="13"/>
        <v>100</v>
      </c>
    </row>
    <row r="61" spans="1:9" ht="10.5" customHeight="1" x14ac:dyDescent="0.25">
      <c r="A61" s="76">
        <v>722515</v>
      </c>
      <c r="B61" s="25" t="s">
        <v>32</v>
      </c>
      <c r="C61" s="23">
        <v>30000</v>
      </c>
      <c r="D61" s="23">
        <v>12326</v>
      </c>
      <c r="E61" s="23">
        <v>30000</v>
      </c>
      <c r="F61" s="104"/>
      <c r="G61" s="27">
        <v>0</v>
      </c>
      <c r="H61" s="23">
        <f t="shared" si="12"/>
        <v>30000</v>
      </c>
      <c r="I61" s="67">
        <f t="shared" si="13"/>
        <v>100</v>
      </c>
    </row>
    <row r="62" spans="1:9" ht="11.25" customHeight="1" x14ac:dyDescent="0.25">
      <c r="A62" s="76">
        <v>722516</v>
      </c>
      <c r="B62" s="25" t="s">
        <v>33</v>
      </c>
      <c r="C62" s="23">
        <v>150000</v>
      </c>
      <c r="D62" s="23">
        <v>53155</v>
      </c>
      <c r="E62" s="23">
        <v>150000</v>
      </c>
      <c r="F62" s="104"/>
      <c r="G62" s="27">
        <v>0</v>
      </c>
      <c r="H62" s="23">
        <f t="shared" si="12"/>
        <v>150000</v>
      </c>
      <c r="I62" s="67">
        <f t="shared" si="13"/>
        <v>100</v>
      </c>
    </row>
    <row r="63" spans="1:9" ht="11.25" customHeight="1" x14ac:dyDescent="0.25">
      <c r="A63" s="76">
        <v>722520</v>
      </c>
      <c r="B63" s="25" t="s">
        <v>34</v>
      </c>
      <c r="C63" s="23">
        <v>120000</v>
      </c>
      <c r="D63" s="23">
        <v>96571</v>
      </c>
      <c r="E63" s="27">
        <v>0</v>
      </c>
      <c r="F63" s="27">
        <v>120000</v>
      </c>
      <c r="G63" s="27">
        <v>0</v>
      </c>
      <c r="H63" s="23">
        <f t="shared" si="12"/>
        <v>120000</v>
      </c>
      <c r="I63" s="67">
        <f t="shared" si="13"/>
        <v>100</v>
      </c>
    </row>
    <row r="64" spans="1:9" ht="11.25" customHeight="1" x14ac:dyDescent="0.25">
      <c r="A64" s="76">
        <v>722530</v>
      </c>
      <c r="B64" s="25" t="s">
        <v>35</v>
      </c>
      <c r="C64" s="23">
        <v>250000</v>
      </c>
      <c r="D64" s="23">
        <v>161029</v>
      </c>
      <c r="E64" s="27">
        <v>0</v>
      </c>
      <c r="F64" s="27">
        <v>250000</v>
      </c>
      <c r="G64" s="27">
        <v>0</v>
      </c>
      <c r="H64" s="23">
        <f t="shared" si="12"/>
        <v>250000</v>
      </c>
      <c r="I64" s="67">
        <f t="shared" si="13"/>
        <v>100</v>
      </c>
    </row>
    <row r="65" spans="1:9" ht="11.25" customHeight="1" x14ac:dyDescent="0.25">
      <c r="A65" s="76">
        <v>722560</v>
      </c>
      <c r="B65" s="25" t="s">
        <v>149</v>
      </c>
      <c r="C65" s="23">
        <v>30000</v>
      </c>
      <c r="D65" s="23">
        <v>4810</v>
      </c>
      <c r="E65" s="27">
        <v>0</v>
      </c>
      <c r="F65" s="27">
        <v>30000</v>
      </c>
      <c r="G65" s="27">
        <v>0</v>
      </c>
      <c r="H65" s="23">
        <f t="shared" si="12"/>
        <v>30000</v>
      </c>
      <c r="I65" s="67">
        <f t="shared" si="13"/>
        <v>100</v>
      </c>
    </row>
    <row r="66" spans="1:9" ht="10.5" customHeight="1" x14ac:dyDescent="0.25">
      <c r="A66" s="76">
        <v>722580</v>
      </c>
      <c r="B66" s="25" t="s">
        <v>36</v>
      </c>
      <c r="C66" s="23">
        <v>110000</v>
      </c>
      <c r="D66" s="31">
        <v>88203</v>
      </c>
      <c r="E66" s="27">
        <v>0</v>
      </c>
      <c r="F66" s="27">
        <v>110000</v>
      </c>
      <c r="G66" s="27">
        <v>0</v>
      </c>
      <c r="H66" s="23">
        <f t="shared" si="12"/>
        <v>110000</v>
      </c>
      <c r="I66" s="67">
        <f t="shared" si="13"/>
        <v>100</v>
      </c>
    </row>
    <row r="67" spans="1:9" ht="10.5" customHeight="1" x14ac:dyDescent="0.25">
      <c r="A67" s="76">
        <v>722580</v>
      </c>
      <c r="B67" s="25" t="s">
        <v>423</v>
      </c>
      <c r="C67" s="23">
        <v>460000</v>
      </c>
      <c r="D67" s="30">
        <v>0</v>
      </c>
      <c r="E67" s="27"/>
      <c r="F67" s="104">
        <v>390000</v>
      </c>
      <c r="G67" s="27">
        <v>0</v>
      </c>
      <c r="H67" s="23">
        <f t="shared" si="12"/>
        <v>390000</v>
      </c>
      <c r="I67" s="67">
        <f t="shared" si="13"/>
        <v>84.782608695652172</v>
      </c>
    </row>
    <row r="68" spans="1:9" ht="11.25" customHeight="1" x14ac:dyDescent="0.25">
      <c r="A68" s="70">
        <v>722611</v>
      </c>
      <c r="B68" s="25" t="s">
        <v>37</v>
      </c>
      <c r="C68" s="23">
        <v>130000</v>
      </c>
      <c r="D68" s="23">
        <v>96748</v>
      </c>
      <c r="E68" s="23">
        <v>150000</v>
      </c>
      <c r="F68" s="104"/>
      <c r="G68" s="27">
        <v>0</v>
      </c>
      <c r="H68" s="23">
        <f t="shared" si="12"/>
        <v>150000</v>
      </c>
      <c r="I68" s="67">
        <f t="shared" si="13"/>
        <v>115.38461538461537</v>
      </c>
    </row>
    <row r="69" spans="1:9" ht="11.25" customHeight="1" x14ac:dyDescent="0.25">
      <c r="A69" s="70">
        <v>722761</v>
      </c>
      <c r="B69" s="25" t="s">
        <v>172</v>
      </c>
      <c r="C69" s="23">
        <v>20000</v>
      </c>
      <c r="D69" s="23">
        <v>3177</v>
      </c>
      <c r="E69" s="23">
        <v>20000</v>
      </c>
      <c r="F69" s="24"/>
      <c r="G69" s="27">
        <v>0</v>
      </c>
      <c r="H69" s="23">
        <f t="shared" si="12"/>
        <v>20000</v>
      </c>
      <c r="I69" s="67">
        <f t="shared" si="13"/>
        <v>100</v>
      </c>
    </row>
    <row r="70" spans="1:9" ht="11.25" customHeight="1" x14ac:dyDescent="0.25">
      <c r="A70" s="76">
        <v>722791</v>
      </c>
      <c r="B70" s="25" t="s">
        <v>38</v>
      </c>
      <c r="C70" s="23">
        <v>50000</v>
      </c>
      <c r="D70" s="23">
        <v>22636</v>
      </c>
      <c r="E70" s="23">
        <v>100000</v>
      </c>
      <c r="F70" s="24"/>
      <c r="G70" s="27">
        <v>0</v>
      </c>
      <c r="H70" s="23">
        <f t="shared" si="12"/>
        <v>100000</v>
      </c>
      <c r="I70" s="67">
        <f t="shared" si="13"/>
        <v>200</v>
      </c>
    </row>
    <row r="71" spans="1:9" ht="11.25" customHeight="1" x14ac:dyDescent="0.25">
      <c r="A71" s="74">
        <v>723000</v>
      </c>
      <c r="B71" s="20" t="s">
        <v>39</v>
      </c>
      <c r="C71" s="21">
        <f t="shared" ref="C71:G71" si="14">C72+C73</f>
        <v>40000</v>
      </c>
      <c r="D71" s="21">
        <f t="shared" si="14"/>
        <v>9042</v>
      </c>
      <c r="E71" s="21">
        <f t="shared" si="14"/>
        <v>40000</v>
      </c>
      <c r="F71" s="21">
        <f t="shared" si="14"/>
        <v>0</v>
      </c>
      <c r="G71" s="21">
        <f t="shared" si="14"/>
        <v>0</v>
      </c>
      <c r="H71" s="21">
        <f t="shared" si="12"/>
        <v>40000</v>
      </c>
      <c r="I71" s="68">
        <f t="shared" si="13"/>
        <v>100</v>
      </c>
    </row>
    <row r="72" spans="1:9" ht="10.5" customHeight="1" x14ac:dyDescent="0.25">
      <c r="A72" s="76">
        <v>723131</v>
      </c>
      <c r="B72" s="25" t="s">
        <v>40</v>
      </c>
      <c r="C72" s="23">
        <v>10000</v>
      </c>
      <c r="D72" s="23">
        <v>2455</v>
      </c>
      <c r="E72" s="23">
        <v>10000</v>
      </c>
      <c r="F72" s="24">
        <v>0</v>
      </c>
      <c r="G72" s="27">
        <v>0</v>
      </c>
      <c r="H72" s="23">
        <f t="shared" si="12"/>
        <v>10000</v>
      </c>
      <c r="I72" s="67">
        <f t="shared" si="13"/>
        <v>100</v>
      </c>
    </row>
    <row r="73" spans="1:9" ht="10.5" customHeight="1" x14ac:dyDescent="0.25">
      <c r="A73" s="76">
        <v>723139</v>
      </c>
      <c r="B73" s="25" t="s">
        <v>41</v>
      </c>
      <c r="C73" s="23">
        <v>30000</v>
      </c>
      <c r="D73" s="23">
        <v>6587</v>
      </c>
      <c r="E73" s="23">
        <v>30000</v>
      </c>
      <c r="F73" s="24">
        <v>0</v>
      </c>
      <c r="G73" s="27">
        <v>0</v>
      </c>
      <c r="H73" s="23">
        <f t="shared" si="12"/>
        <v>30000</v>
      </c>
      <c r="I73" s="67">
        <f t="shared" si="13"/>
        <v>100</v>
      </c>
    </row>
    <row r="74" spans="1:9" ht="9.75" customHeight="1" x14ac:dyDescent="0.25">
      <c r="A74" s="77">
        <v>730000</v>
      </c>
      <c r="B74" s="32" t="s">
        <v>42</v>
      </c>
      <c r="C74" s="33">
        <f>C83+C84+C85+C75+C78+C86+C87+C77+C82</f>
        <v>1337500</v>
      </c>
      <c r="D74" s="33">
        <f t="shared" ref="D74:F74" si="15">D83+D84+D85+D75+D78+D86+D87+D77+D82</f>
        <v>798164</v>
      </c>
      <c r="E74" s="33">
        <f t="shared" si="15"/>
        <v>0</v>
      </c>
      <c r="F74" s="33">
        <f t="shared" si="15"/>
        <v>0</v>
      </c>
      <c r="G74" s="33">
        <f>G83+G84+G85+G75+G78+G86+G87+G77+G82+G76+G88</f>
        <v>1637510</v>
      </c>
      <c r="H74" s="33">
        <f>H83+H84+H85+H75+H78+H86+H87+H77+H82+H76+H88</f>
        <v>1637510</v>
      </c>
      <c r="I74" s="118">
        <f t="shared" si="13"/>
        <v>122.43065420560748</v>
      </c>
    </row>
    <row r="75" spans="1:9" ht="10.5" customHeight="1" x14ac:dyDescent="0.25">
      <c r="A75" s="78">
        <v>731111</v>
      </c>
      <c r="B75" s="34" t="s">
        <v>512</v>
      </c>
      <c r="C75" s="31">
        <v>400000</v>
      </c>
      <c r="D75" s="23">
        <v>109416</v>
      </c>
      <c r="E75" s="27">
        <v>0</v>
      </c>
      <c r="F75" s="24">
        <v>0</v>
      </c>
      <c r="G75" s="23">
        <v>545269</v>
      </c>
      <c r="H75" s="23">
        <f t="shared" si="12"/>
        <v>545269</v>
      </c>
      <c r="I75" s="67">
        <f t="shared" si="13"/>
        <v>136.31725</v>
      </c>
    </row>
    <row r="76" spans="1:9" ht="10.5" customHeight="1" x14ac:dyDescent="0.25">
      <c r="A76" s="78">
        <v>731111</v>
      </c>
      <c r="B76" s="34" t="s">
        <v>577</v>
      </c>
      <c r="C76" s="31"/>
      <c r="D76" s="23"/>
      <c r="E76" s="27"/>
      <c r="F76" s="24"/>
      <c r="G76" s="23">
        <v>20000</v>
      </c>
      <c r="H76" s="23">
        <f t="shared" si="12"/>
        <v>20000</v>
      </c>
      <c r="I76" s="67" t="e">
        <f t="shared" si="13"/>
        <v>#DIV/0!</v>
      </c>
    </row>
    <row r="77" spans="1:9" ht="10.5" customHeight="1" x14ac:dyDescent="0.25">
      <c r="A77" s="78">
        <v>732112</v>
      </c>
      <c r="B77" s="34" t="s">
        <v>534</v>
      </c>
      <c r="C77" s="31">
        <v>125000</v>
      </c>
      <c r="D77" s="23">
        <v>125000</v>
      </c>
      <c r="E77" s="27">
        <v>0</v>
      </c>
      <c r="F77" s="24"/>
      <c r="G77" s="23">
        <v>0</v>
      </c>
      <c r="H77" s="23">
        <f t="shared" si="12"/>
        <v>0</v>
      </c>
      <c r="I77" s="67">
        <f t="shared" si="13"/>
        <v>0</v>
      </c>
    </row>
    <row r="78" spans="1:9" ht="10.5" customHeight="1" x14ac:dyDescent="0.25">
      <c r="A78" s="119">
        <v>732112</v>
      </c>
      <c r="B78" s="120" t="s">
        <v>534</v>
      </c>
      <c r="C78" s="112">
        <v>2000</v>
      </c>
      <c r="D78" s="57">
        <v>0</v>
      </c>
      <c r="E78" s="121"/>
      <c r="F78" s="122"/>
      <c r="G78" s="57">
        <v>3000</v>
      </c>
      <c r="H78" s="57">
        <f t="shared" si="12"/>
        <v>3000</v>
      </c>
      <c r="I78" s="69">
        <f t="shared" si="13"/>
        <v>150</v>
      </c>
    </row>
    <row r="79" spans="1:9" ht="22.5" customHeight="1" x14ac:dyDescent="0.25">
      <c r="A79" s="330" t="s">
        <v>5</v>
      </c>
      <c r="B79" s="327" t="s">
        <v>79</v>
      </c>
      <c r="C79" s="333" t="s">
        <v>462</v>
      </c>
      <c r="D79" s="333" t="s">
        <v>569</v>
      </c>
      <c r="E79" s="327" t="s">
        <v>567</v>
      </c>
      <c r="F79" s="327"/>
      <c r="G79" s="327"/>
      <c r="H79" s="327"/>
      <c r="I79" s="328" t="s">
        <v>307</v>
      </c>
    </row>
    <row r="80" spans="1:9" ht="45" customHeight="1" x14ac:dyDescent="0.25">
      <c r="A80" s="331"/>
      <c r="B80" s="332"/>
      <c r="C80" s="334"/>
      <c r="D80" s="334"/>
      <c r="E80" s="89" t="s">
        <v>303</v>
      </c>
      <c r="F80" s="89" t="s">
        <v>304</v>
      </c>
      <c r="G80" s="89" t="s">
        <v>305</v>
      </c>
      <c r="H80" s="17" t="s">
        <v>306</v>
      </c>
      <c r="I80" s="329"/>
    </row>
    <row r="81" spans="1:9" ht="8.25" customHeight="1" x14ac:dyDescent="0.25">
      <c r="A81" s="39">
        <v>1</v>
      </c>
      <c r="B81" s="40">
        <v>2</v>
      </c>
      <c r="C81" s="40">
        <v>3</v>
      </c>
      <c r="D81" s="40">
        <v>4</v>
      </c>
      <c r="E81" s="40">
        <v>5</v>
      </c>
      <c r="F81" s="40">
        <v>6</v>
      </c>
      <c r="G81" s="90">
        <v>7</v>
      </c>
      <c r="H81" s="40">
        <v>8</v>
      </c>
      <c r="I81" s="73" t="s">
        <v>602</v>
      </c>
    </row>
    <row r="82" spans="1:9" ht="10.5" customHeight="1" x14ac:dyDescent="0.25">
      <c r="A82" s="78">
        <v>732112</v>
      </c>
      <c r="B82" s="34" t="s">
        <v>551</v>
      </c>
      <c r="C82" s="31">
        <v>100000</v>
      </c>
      <c r="D82" s="23">
        <v>100000</v>
      </c>
      <c r="E82" s="27"/>
      <c r="F82" s="24"/>
      <c r="G82" s="23">
        <v>100000</v>
      </c>
      <c r="H82" s="23">
        <f t="shared" si="12"/>
        <v>100000</v>
      </c>
      <c r="I82" s="67">
        <f t="shared" ref="I82:I107" si="16">H82/C82*100</f>
        <v>100</v>
      </c>
    </row>
    <row r="83" spans="1:9" ht="11.25" customHeight="1" x14ac:dyDescent="0.25">
      <c r="A83" s="76">
        <v>732114</v>
      </c>
      <c r="B83" s="25" t="s">
        <v>173</v>
      </c>
      <c r="C83" s="23">
        <v>10000</v>
      </c>
      <c r="D83" s="23">
        <v>7650</v>
      </c>
      <c r="E83" s="27">
        <v>0</v>
      </c>
      <c r="F83" s="24">
        <v>0</v>
      </c>
      <c r="G83" s="23">
        <v>10000</v>
      </c>
      <c r="H83" s="23">
        <f t="shared" si="12"/>
        <v>10000</v>
      </c>
      <c r="I83" s="67">
        <f t="shared" si="16"/>
        <v>100</v>
      </c>
    </row>
    <row r="84" spans="1:9" ht="11.25" customHeight="1" x14ac:dyDescent="0.25">
      <c r="A84" s="79">
        <v>732114</v>
      </c>
      <c r="B84" s="26" t="s">
        <v>264</v>
      </c>
      <c r="C84" s="23">
        <v>500</v>
      </c>
      <c r="D84" s="23">
        <v>0</v>
      </c>
      <c r="E84" s="27">
        <v>0</v>
      </c>
      <c r="F84" s="24">
        <v>0</v>
      </c>
      <c r="G84" s="23">
        <v>500</v>
      </c>
      <c r="H84" s="23">
        <f t="shared" si="12"/>
        <v>500</v>
      </c>
      <c r="I84" s="67">
        <f t="shared" si="16"/>
        <v>100</v>
      </c>
    </row>
    <row r="85" spans="1:9" ht="11.25" customHeight="1" x14ac:dyDescent="0.25">
      <c r="A85" s="76">
        <v>732114</v>
      </c>
      <c r="B85" s="25" t="s">
        <v>225</v>
      </c>
      <c r="C85" s="23">
        <v>600000</v>
      </c>
      <c r="D85" s="23">
        <v>356098</v>
      </c>
      <c r="E85" s="23">
        <v>0</v>
      </c>
      <c r="F85" s="24">
        <v>0</v>
      </c>
      <c r="G85" s="23">
        <v>900000</v>
      </c>
      <c r="H85" s="23">
        <f t="shared" si="12"/>
        <v>900000</v>
      </c>
      <c r="I85" s="67">
        <f t="shared" si="16"/>
        <v>150</v>
      </c>
    </row>
    <row r="86" spans="1:9" ht="11.25" customHeight="1" x14ac:dyDescent="0.25">
      <c r="A86" s="76">
        <v>732114</v>
      </c>
      <c r="B86" s="25" t="s">
        <v>536</v>
      </c>
      <c r="C86" s="23">
        <v>20000</v>
      </c>
      <c r="D86" s="23">
        <v>20000</v>
      </c>
      <c r="E86" s="23"/>
      <c r="F86" s="24"/>
      <c r="G86" s="23">
        <v>0</v>
      </c>
      <c r="H86" s="23">
        <f t="shared" si="12"/>
        <v>0</v>
      </c>
      <c r="I86" s="67">
        <f t="shared" si="16"/>
        <v>0</v>
      </c>
    </row>
    <row r="87" spans="1:9" ht="11.25" customHeight="1" x14ac:dyDescent="0.25">
      <c r="A87" s="76">
        <v>732114</v>
      </c>
      <c r="B87" s="25" t="s">
        <v>537</v>
      </c>
      <c r="C87" s="23">
        <v>80000</v>
      </c>
      <c r="D87" s="23">
        <v>80000</v>
      </c>
      <c r="E87" s="23"/>
      <c r="F87" s="24"/>
      <c r="G87" s="23">
        <v>0</v>
      </c>
      <c r="H87" s="23">
        <f t="shared" si="12"/>
        <v>0</v>
      </c>
      <c r="I87" s="67">
        <f t="shared" si="16"/>
        <v>0</v>
      </c>
    </row>
    <row r="88" spans="1:9" ht="11.25" customHeight="1" x14ac:dyDescent="0.25">
      <c r="A88" s="76">
        <v>732121</v>
      </c>
      <c r="B88" s="25" t="s">
        <v>584</v>
      </c>
      <c r="C88" s="23"/>
      <c r="D88" s="23"/>
      <c r="E88" s="23"/>
      <c r="F88" s="24"/>
      <c r="G88" s="23">
        <v>58741</v>
      </c>
      <c r="H88" s="23">
        <f t="shared" si="12"/>
        <v>58741</v>
      </c>
      <c r="I88" s="67" t="e">
        <f t="shared" si="16"/>
        <v>#DIV/0!</v>
      </c>
    </row>
    <row r="89" spans="1:9" ht="12" customHeight="1" x14ac:dyDescent="0.25">
      <c r="A89" s="80">
        <v>740000</v>
      </c>
      <c r="B89" s="32" t="s">
        <v>43</v>
      </c>
      <c r="C89" s="33">
        <f>SUM(C90:C100)</f>
        <v>1080269</v>
      </c>
      <c r="D89" s="33">
        <f t="shared" ref="D89:H89" si="17">SUM(D90:D100)</f>
        <v>242881</v>
      </c>
      <c r="E89" s="33">
        <f t="shared" si="17"/>
        <v>0</v>
      </c>
      <c r="F89" s="33">
        <f t="shared" si="17"/>
        <v>0</v>
      </c>
      <c r="G89" s="33">
        <f t="shared" si="17"/>
        <v>1721632</v>
      </c>
      <c r="H89" s="33">
        <f t="shared" si="17"/>
        <v>1821632</v>
      </c>
      <c r="I89" s="71">
        <f t="shared" si="16"/>
        <v>168.62762885910826</v>
      </c>
    </row>
    <row r="90" spans="1:9" ht="11.25" customHeight="1" x14ac:dyDescent="0.25">
      <c r="A90" s="81">
        <v>742112</v>
      </c>
      <c r="B90" s="35" t="s">
        <v>223</v>
      </c>
      <c r="C90" s="31">
        <v>400000</v>
      </c>
      <c r="D90" s="31"/>
      <c r="E90" s="24"/>
      <c r="F90" s="24">
        <v>0</v>
      </c>
      <c r="G90" s="24">
        <v>400000</v>
      </c>
      <c r="H90" s="24">
        <f t="shared" ref="H90:H100" si="18">E90+F90+G90</f>
        <v>400000</v>
      </c>
      <c r="I90" s="46">
        <f t="shared" si="16"/>
        <v>100</v>
      </c>
    </row>
    <row r="91" spans="1:9" ht="20.25" customHeight="1" x14ac:dyDescent="0.25">
      <c r="A91" s="82">
        <v>742112</v>
      </c>
      <c r="B91" s="36" t="s">
        <v>45</v>
      </c>
      <c r="C91" s="31">
        <v>0</v>
      </c>
      <c r="D91" s="31"/>
      <c r="E91" s="24"/>
      <c r="F91" s="24">
        <v>0</v>
      </c>
      <c r="G91" s="27">
        <v>0</v>
      </c>
      <c r="H91" s="27">
        <f t="shared" si="18"/>
        <v>0</v>
      </c>
      <c r="I91" s="46" t="e">
        <f t="shared" si="16"/>
        <v>#DIV/0!</v>
      </c>
    </row>
    <row r="92" spans="1:9" ht="12" customHeight="1" x14ac:dyDescent="0.25">
      <c r="A92" s="82">
        <v>742112</v>
      </c>
      <c r="B92" s="116" t="s">
        <v>546</v>
      </c>
      <c r="C92" s="31">
        <v>140000</v>
      </c>
      <c r="D92" s="31">
        <v>140000</v>
      </c>
      <c r="E92" s="24"/>
      <c r="F92" s="24"/>
      <c r="G92" s="27">
        <v>0</v>
      </c>
      <c r="H92" s="27">
        <f t="shared" si="18"/>
        <v>0</v>
      </c>
      <c r="I92" s="46">
        <f t="shared" si="16"/>
        <v>0</v>
      </c>
    </row>
    <row r="93" spans="1:9" ht="12" customHeight="1" x14ac:dyDescent="0.25">
      <c r="A93" s="82">
        <v>742112</v>
      </c>
      <c r="B93" s="116" t="s">
        <v>582</v>
      </c>
      <c r="C93" s="31"/>
      <c r="D93" s="31"/>
      <c r="E93" s="24"/>
      <c r="F93" s="24"/>
      <c r="G93" s="27">
        <v>265000</v>
      </c>
      <c r="H93" s="27">
        <f t="shared" si="18"/>
        <v>265000</v>
      </c>
      <c r="I93" s="46" t="e">
        <f t="shared" si="16"/>
        <v>#DIV/0!</v>
      </c>
    </row>
    <row r="94" spans="1:9" ht="21" customHeight="1" x14ac:dyDescent="0.25">
      <c r="A94" s="76">
        <v>742114</v>
      </c>
      <c r="B94" s="37" t="s">
        <v>588</v>
      </c>
      <c r="C94" s="23">
        <v>187832</v>
      </c>
      <c r="D94" s="23">
        <v>0</v>
      </c>
      <c r="E94" s="24"/>
      <c r="F94" s="24">
        <v>0</v>
      </c>
      <c r="G94" s="27">
        <v>187832</v>
      </c>
      <c r="H94" s="27">
        <f t="shared" si="18"/>
        <v>187832</v>
      </c>
      <c r="I94" s="46">
        <f t="shared" si="16"/>
        <v>100</v>
      </c>
    </row>
    <row r="95" spans="1:9" ht="21" customHeight="1" x14ac:dyDescent="0.25">
      <c r="A95" s="83">
        <v>742114</v>
      </c>
      <c r="B95" s="37" t="s">
        <v>44</v>
      </c>
      <c r="C95" s="23">
        <v>100000</v>
      </c>
      <c r="D95" s="23">
        <v>0</v>
      </c>
      <c r="E95" s="24"/>
      <c r="F95" s="24" t="s">
        <v>585</v>
      </c>
      <c r="G95" s="27">
        <v>0</v>
      </c>
      <c r="H95" s="27">
        <v>100000</v>
      </c>
      <c r="I95" s="46">
        <f t="shared" si="16"/>
        <v>100</v>
      </c>
    </row>
    <row r="96" spans="1:9" ht="21" customHeight="1" x14ac:dyDescent="0.25">
      <c r="A96" s="83">
        <v>742114</v>
      </c>
      <c r="B96" s="37" t="s">
        <v>583</v>
      </c>
      <c r="C96" s="23">
        <v>72600</v>
      </c>
      <c r="D96" s="23">
        <v>0</v>
      </c>
      <c r="E96" s="24"/>
      <c r="F96" s="24"/>
      <c r="G96" s="27">
        <v>72600</v>
      </c>
      <c r="H96" s="27">
        <f t="shared" si="18"/>
        <v>72600</v>
      </c>
      <c r="I96" s="46">
        <f t="shared" si="16"/>
        <v>100</v>
      </c>
    </row>
    <row r="97" spans="1:10" ht="21.75" customHeight="1" x14ac:dyDescent="0.25">
      <c r="A97" s="76">
        <v>742114</v>
      </c>
      <c r="B97" s="37" t="s">
        <v>517</v>
      </c>
      <c r="C97" s="31">
        <v>58195</v>
      </c>
      <c r="D97" s="23">
        <v>0</v>
      </c>
      <c r="E97" s="24"/>
      <c r="F97" s="24">
        <v>0</v>
      </c>
      <c r="G97" s="27">
        <v>46200</v>
      </c>
      <c r="H97" s="27">
        <f t="shared" si="18"/>
        <v>46200</v>
      </c>
      <c r="I97" s="46">
        <f t="shared" si="16"/>
        <v>79.388263596528901</v>
      </c>
    </row>
    <row r="98" spans="1:10" ht="12" customHeight="1" x14ac:dyDescent="0.25">
      <c r="A98" s="76">
        <v>742114</v>
      </c>
      <c r="B98" s="37" t="s">
        <v>579</v>
      </c>
      <c r="C98" s="31">
        <v>50000</v>
      </c>
      <c r="D98" s="23">
        <v>50000</v>
      </c>
      <c r="E98" s="24"/>
      <c r="F98" s="24"/>
      <c r="G98" s="27">
        <v>250000</v>
      </c>
      <c r="H98" s="27">
        <f t="shared" si="18"/>
        <v>250000</v>
      </c>
      <c r="I98" s="46">
        <f t="shared" si="16"/>
        <v>500</v>
      </c>
    </row>
    <row r="99" spans="1:10" ht="12" customHeight="1" x14ac:dyDescent="0.25">
      <c r="A99" s="76">
        <v>742212</v>
      </c>
      <c r="B99" s="37" t="s">
        <v>518</v>
      </c>
      <c r="C99" s="31">
        <v>21642</v>
      </c>
      <c r="D99" s="23">
        <v>21642</v>
      </c>
      <c r="E99" s="24"/>
      <c r="F99" s="24"/>
      <c r="G99" s="27">
        <v>0</v>
      </c>
      <c r="H99" s="27">
        <f t="shared" si="18"/>
        <v>0</v>
      </c>
      <c r="I99" s="46">
        <f t="shared" si="16"/>
        <v>0</v>
      </c>
    </row>
    <row r="100" spans="1:10" ht="11.25" customHeight="1" x14ac:dyDescent="0.25">
      <c r="A100" s="76">
        <v>742213</v>
      </c>
      <c r="B100" s="37" t="s">
        <v>507</v>
      </c>
      <c r="C100" s="31">
        <v>50000</v>
      </c>
      <c r="D100" s="23">
        <v>31239</v>
      </c>
      <c r="E100" s="24"/>
      <c r="F100" s="24"/>
      <c r="G100" s="24">
        <v>500000</v>
      </c>
      <c r="H100" s="27">
        <f t="shared" si="18"/>
        <v>500000</v>
      </c>
      <c r="I100" s="46">
        <f t="shared" si="16"/>
        <v>1000</v>
      </c>
    </row>
    <row r="101" spans="1:10" ht="10.5" customHeight="1" x14ac:dyDescent="0.25">
      <c r="A101" s="80">
        <v>590000</v>
      </c>
      <c r="B101" s="38" t="s">
        <v>452</v>
      </c>
      <c r="C101" s="33">
        <f t="shared" ref="C101:H101" si="19">C102</f>
        <v>1548380</v>
      </c>
      <c r="D101" s="33">
        <f t="shared" si="19"/>
        <v>0</v>
      </c>
      <c r="E101" s="33">
        <f t="shared" si="19"/>
        <v>1548380</v>
      </c>
      <c r="F101" s="33">
        <f t="shared" si="19"/>
        <v>0</v>
      </c>
      <c r="G101" s="33">
        <f t="shared" si="19"/>
        <v>0</v>
      </c>
      <c r="H101" s="33">
        <f t="shared" si="19"/>
        <v>1548380</v>
      </c>
      <c r="I101" s="71">
        <f t="shared" si="16"/>
        <v>100</v>
      </c>
    </row>
    <row r="102" spans="1:10" ht="10.5" customHeight="1" x14ac:dyDescent="0.25">
      <c r="A102" s="76">
        <v>591110</v>
      </c>
      <c r="B102" s="37" t="s">
        <v>453</v>
      </c>
      <c r="C102" s="23">
        <f>C103</f>
        <v>1548380</v>
      </c>
      <c r="D102" s="23"/>
      <c r="E102" s="24">
        <f>E103</f>
        <v>1548380</v>
      </c>
      <c r="F102" s="24">
        <v>0</v>
      </c>
      <c r="G102" s="23">
        <v>0</v>
      </c>
      <c r="H102" s="23">
        <f>H103</f>
        <v>1548380</v>
      </c>
      <c r="I102" s="46">
        <f t="shared" si="16"/>
        <v>100</v>
      </c>
    </row>
    <row r="103" spans="1:10" ht="10.5" customHeight="1" x14ac:dyDescent="0.25">
      <c r="A103" s="76">
        <v>591111</v>
      </c>
      <c r="B103" s="37" t="s">
        <v>453</v>
      </c>
      <c r="C103" s="23">
        <v>1548380</v>
      </c>
      <c r="D103" s="23"/>
      <c r="E103" s="24">
        <v>1548380</v>
      </c>
      <c r="F103" s="24"/>
      <c r="G103" s="23">
        <v>0</v>
      </c>
      <c r="H103" s="23">
        <f>E103+F103+G103</f>
        <v>1548380</v>
      </c>
      <c r="I103" s="46">
        <f t="shared" si="16"/>
        <v>100</v>
      </c>
    </row>
    <row r="104" spans="1:10" ht="10.5" customHeight="1" x14ac:dyDescent="0.25">
      <c r="A104" s="80">
        <v>811000</v>
      </c>
      <c r="B104" s="32" t="s">
        <v>161</v>
      </c>
      <c r="C104" s="33">
        <f t="shared" ref="C104:H104" si="20">C105</f>
        <v>610000</v>
      </c>
      <c r="D104" s="33">
        <f t="shared" si="20"/>
        <v>0</v>
      </c>
      <c r="E104" s="33">
        <f t="shared" si="20"/>
        <v>610000</v>
      </c>
      <c r="F104" s="33">
        <f t="shared" si="20"/>
        <v>0</v>
      </c>
      <c r="G104" s="33">
        <f t="shared" si="20"/>
        <v>0</v>
      </c>
      <c r="H104" s="33">
        <f t="shared" si="20"/>
        <v>610000</v>
      </c>
      <c r="I104" s="71">
        <f t="shared" si="16"/>
        <v>100</v>
      </c>
    </row>
    <row r="105" spans="1:10" ht="11.25" customHeight="1" x14ac:dyDescent="0.25">
      <c r="A105" s="81">
        <v>811110</v>
      </c>
      <c r="B105" s="35" t="s">
        <v>162</v>
      </c>
      <c r="C105" s="31">
        <f t="shared" ref="C105:H105" si="21">C106+C108</f>
        <v>610000</v>
      </c>
      <c r="D105" s="31">
        <f t="shared" si="21"/>
        <v>0</v>
      </c>
      <c r="E105" s="31">
        <f t="shared" si="21"/>
        <v>610000</v>
      </c>
      <c r="F105" s="31">
        <f t="shared" si="21"/>
        <v>0</v>
      </c>
      <c r="G105" s="31">
        <f t="shared" si="21"/>
        <v>0</v>
      </c>
      <c r="H105" s="31">
        <f t="shared" si="21"/>
        <v>610000</v>
      </c>
      <c r="I105" s="46">
        <f t="shared" si="16"/>
        <v>100</v>
      </c>
    </row>
    <row r="106" spans="1:10" ht="10.5" customHeight="1" x14ac:dyDescent="0.25">
      <c r="A106" s="81">
        <v>811111</v>
      </c>
      <c r="B106" s="35" t="s">
        <v>144</v>
      </c>
      <c r="C106" s="31">
        <v>10000</v>
      </c>
      <c r="D106" s="31"/>
      <c r="E106" s="31">
        <v>10000</v>
      </c>
      <c r="F106" s="24">
        <v>0</v>
      </c>
      <c r="G106" s="22">
        <v>0</v>
      </c>
      <c r="H106" s="23">
        <f>E106+F106+G106</f>
        <v>10000</v>
      </c>
      <c r="I106" s="46">
        <f t="shared" si="16"/>
        <v>100</v>
      </c>
    </row>
    <row r="107" spans="1:10" ht="10.5" customHeight="1" x14ac:dyDescent="0.25">
      <c r="A107" s="81">
        <v>811114</v>
      </c>
      <c r="B107" s="35" t="s">
        <v>535</v>
      </c>
      <c r="C107" s="31"/>
      <c r="D107" s="31"/>
      <c r="E107" s="31"/>
      <c r="F107" s="24"/>
      <c r="G107" s="22"/>
      <c r="H107" s="23">
        <f t="shared" ref="H107:H108" si="22">E107+F107+G107</f>
        <v>0</v>
      </c>
      <c r="I107" s="46" t="e">
        <f t="shared" si="16"/>
        <v>#DIV/0!</v>
      </c>
    </row>
    <row r="108" spans="1:10" ht="12" customHeight="1" x14ac:dyDescent="0.25">
      <c r="A108" s="143">
        <v>811116</v>
      </c>
      <c r="B108" s="144" t="s">
        <v>312</v>
      </c>
      <c r="C108" s="112">
        <v>600000</v>
      </c>
      <c r="D108" s="112"/>
      <c r="E108" s="112">
        <v>600000</v>
      </c>
      <c r="F108" s="112"/>
      <c r="G108" s="112"/>
      <c r="H108" s="112">
        <f t="shared" si="22"/>
        <v>600000</v>
      </c>
      <c r="I108" s="58">
        <f>H108/C108*100</f>
        <v>100</v>
      </c>
      <c r="J108" s="4"/>
    </row>
    <row r="109" spans="1:10" x14ac:dyDescent="0.25">
      <c r="E109" s="9"/>
      <c r="F109" s="9"/>
      <c r="G109" s="10"/>
      <c r="H109" s="10"/>
      <c r="I109" s="4"/>
      <c r="J109" s="4"/>
    </row>
    <row r="110" spans="1:10" x14ac:dyDescent="0.25">
      <c r="G110" s="4"/>
      <c r="H110" s="4"/>
      <c r="I110" s="4"/>
      <c r="J110" s="4"/>
    </row>
    <row r="111" spans="1:10" x14ac:dyDescent="0.25">
      <c r="G111" s="4"/>
      <c r="H111" s="4"/>
      <c r="I111" s="4"/>
      <c r="J111" s="4"/>
    </row>
    <row r="112" spans="1:10" x14ac:dyDescent="0.25">
      <c r="G112" s="4"/>
      <c r="H112" s="4"/>
      <c r="I112" s="4"/>
      <c r="J112" s="4"/>
    </row>
    <row r="113" spans="7:10" x14ac:dyDescent="0.25">
      <c r="G113" s="4"/>
      <c r="H113" s="4"/>
      <c r="I113" s="4"/>
      <c r="J113" s="4"/>
    </row>
    <row r="114" spans="7:10" x14ac:dyDescent="0.25">
      <c r="G114" s="4"/>
      <c r="H114" s="4"/>
      <c r="I114" s="4"/>
      <c r="J114" s="4"/>
    </row>
    <row r="115" spans="7:10" x14ac:dyDescent="0.25">
      <c r="G115" s="4"/>
      <c r="H115" s="4"/>
      <c r="I115" s="4"/>
      <c r="J115" s="4"/>
    </row>
    <row r="116" spans="7:10" x14ac:dyDescent="0.25">
      <c r="G116" s="4"/>
      <c r="H116" s="4"/>
      <c r="I116" s="4"/>
      <c r="J116" s="4"/>
    </row>
    <row r="117" spans="7:10" x14ac:dyDescent="0.25">
      <c r="G117" s="4"/>
      <c r="H117" s="4"/>
      <c r="I117" s="4"/>
      <c r="J117" s="4"/>
    </row>
    <row r="118" spans="7:10" x14ac:dyDescent="0.25">
      <c r="G118" s="4"/>
      <c r="H118" s="4"/>
      <c r="I118" s="4"/>
      <c r="J118" s="4"/>
    </row>
    <row r="119" spans="7:10" x14ac:dyDescent="0.25">
      <c r="G119" s="4"/>
      <c r="H119" s="4"/>
      <c r="I119" s="4"/>
      <c r="J119" s="4"/>
    </row>
    <row r="120" spans="7:10" x14ac:dyDescent="0.25">
      <c r="G120" s="4"/>
      <c r="H120" s="4"/>
      <c r="I120" s="4"/>
      <c r="J120" s="4"/>
    </row>
    <row r="121" spans="7:10" x14ac:dyDescent="0.25">
      <c r="G121" s="4"/>
      <c r="H121" s="4"/>
      <c r="I121" s="4"/>
      <c r="J121" s="4"/>
    </row>
    <row r="122" spans="7:10" x14ac:dyDescent="0.25">
      <c r="G122" s="4"/>
      <c r="H122" s="4"/>
      <c r="I122" s="4"/>
      <c r="J122" s="4"/>
    </row>
    <row r="123" spans="7:10" x14ac:dyDescent="0.25">
      <c r="G123" s="4"/>
      <c r="H123" s="4"/>
      <c r="I123" s="4"/>
      <c r="J123" s="4"/>
    </row>
    <row r="124" spans="7:10" x14ac:dyDescent="0.25">
      <c r="G124" s="4"/>
      <c r="H124" s="4"/>
      <c r="I124" s="4"/>
      <c r="J124" s="4"/>
    </row>
    <row r="125" spans="7:10" x14ac:dyDescent="0.25">
      <c r="G125" s="4"/>
      <c r="H125" s="4"/>
      <c r="I125" s="4"/>
      <c r="J125" s="4"/>
    </row>
    <row r="126" spans="7:10" x14ac:dyDescent="0.25">
      <c r="G126" s="4"/>
      <c r="H126" s="4"/>
      <c r="I126" s="4"/>
      <c r="J126" s="4"/>
    </row>
    <row r="127" spans="7:10" x14ac:dyDescent="0.25">
      <c r="G127" s="4"/>
      <c r="H127" s="4"/>
      <c r="I127" s="4"/>
      <c r="J127" s="4"/>
    </row>
    <row r="128" spans="7:10" x14ac:dyDescent="0.25">
      <c r="G128" s="4"/>
      <c r="H128" s="4"/>
      <c r="I128" s="4"/>
      <c r="J128" s="4"/>
    </row>
    <row r="129" spans="7:10" x14ac:dyDescent="0.25">
      <c r="G129" s="4"/>
      <c r="H129" s="4"/>
      <c r="I129" s="4"/>
      <c r="J129" s="4"/>
    </row>
    <row r="130" spans="7:10" x14ac:dyDescent="0.25">
      <c r="G130" s="4"/>
      <c r="H130" s="4"/>
      <c r="I130" s="4"/>
      <c r="J130" s="4"/>
    </row>
    <row r="131" spans="7:10" x14ac:dyDescent="0.25">
      <c r="G131" s="4"/>
      <c r="H131" s="4"/>
      <c r="I131" s="4"/>
      <c r="J131" s="4"/>
    </row>
    <row r="132" spans="7:10" x14ac:dyDescent="0.25">
      <c r="G132" s="4"/>
      <c r="H132" s="4"/>
      <c r="I132" s="4"/>
      <c r="J132" s="4"/>
    </row>
    <row r="133" spans="7:10" x14ac:dyDescent="0.25">
      <c r="G133" s="4"/>
      <c r="H133" s="4"/>
      <c r="I133" s="4"/>
      <c r="J133" s="4"/>
    </row>
    <row r="134" spans="7:10" x14ac:dyDescent="0.25">
      <c r="G134" s="4"/>
      <c r="H134" s="4"/>
      <c r="I134" s="4"/>
      <c r="J134" s="4"/>
    </row>
    <row r="135" spans="7:10" x14ac:dyDescent="0.25">
      <c r="G135" s="4"/>
      <c r="H135" s="4"/>
      <c r="I135" s="4"/>
      <c r="J135" s="4"/>
    </row>
    <row r="136" spans="7:10" x14ac:dyDescent="0.25">
      <c r="G136" s="4"/>
      <c r="H136" s="4"/>
      <c r="I136" s="4"/>
      <c r="J136" s="4"/>
    </row>
    <row r="137" spans="7:10" x14ac:dyDescent="0.25">
      <c r="G137" s="4"/>
      <c r="H137" s="4"/>
      <c r="I137" s="4"/>
      <c r="J137" s="4"/>
    </row>
    <row r="138" spans="7:10" x14ac:dyDescent="0.25">
      <c r="G138" s="4"/>
      <c r="H138" s="4"/>
      <c r="I138" s="4"/>
      <c r="J138" s="4"/>
    </row>
    <row r="139" spans="7:10" x14ac:dyDescent="0.25">
      <c r="G139" s="4"/>
      <c r="H139" s="4"/>
      <c r="I139" s="4"/>
      <c r="J139" s="4"/>
    </row>
    <row r="140" spans="7:10" x14ac:dyDescent="0.25">
      <c r="G140" s="4"/>
      <c r="H140" s="4"/>
      <c r="I140" s="4"/>
      <c r="J140" s="4"/>
    </row>
    <row r="141" spans="7:10" x14ac:dyDescent="0.25">
      <c r="G141" s="4"/>
      <c r="H141" s="4"/>
      <c r="I141" s="4"/>
      <c r="J141" s="4"/>
    </row>
    <row r="142" spans="7:10" x14ac:dyDescent="0.25">
      <c r="G142" s="4"/>
      <c r="H142" s="4"/>
      <c r="I142" s="4"/>
      <c r="J142" s="4"/>
    </row>
    <row r="143" spans="7:10" x14ac:dyDescent="0.25">
      <c r="G143" s="4"/>
      <c r="H143" s="4"/>
      <c r="I143" s="4"/>
      <c r="J143" s="4"/>
    </row>
    <row r="144" spans="7:10" x14ac:dyDescent="0.25">
      <c r="G144" s="4"/>
      <c r="H144" s="4"/>
      <c r="I144" s="4"/>
      <c r="J144" s="4"/>
    </row>
    <row r="145" spans="7:10" x14ac:dyDescent="0.25">
      <c r="G145" s="4"/>
      <c r="H145" s="4"/>
      <c r="I145" s="4"/>
      <c r="J145" s="4"/>
    </row>
    <row r="146" spans="7:10" x14ac:dyDescent="0.25">
      <c r="G146" s="4"/>
      <c r="H146" s="4"/>
      <c r="I146" s="4"/>
      <c r="J146" s="4"/>
    </row>
    <row r="147" spans="7:10" x14ac:dyDescent="0.25">
      <c r="G147" s="4"/>
      <c r="H147" s="4"/>
      <c r="I147" s="4"/>
      <c r="J147" s="4"/>
    </row>
    <row r="148" spans="7:10" x14ac:dyDescent="0.25">
      <c r="G148" s="4"/>
      <c r="H148" s="4"/>
      <c r="I148" s="4"/>
      <c r="J148" s="4"/>
    </row>
    <row r="149" spans="7:10" x14ac:dyDescent="0.25">
      <c r="G149" s="4"/>
      <c r="H149" s="4"/>
      <c r="I149" s="4"/>
      <c r="J149" s="4"/>
    </row>
    <row r="150" spans="7:10" x14ac:dyDescent="0.25">
      <c r="G150" s="4"/>
      <c r="H150" s="4"/>
      <c r="I150" s="4"/>
      <c r="J150" s="4"/>
    </row>
    <row r="151" spans="7:10" x14ac:dyDescent="0.25">
      <c r="G151" s="4"/>
      <c r="H151" s="4"/>
      <c r="I151" s="4"/>
      <c r="J151" s="4"/>
    </row>
    <row r="152" spans="7:10" x14ac:dyDescent="0.25">
      <c r="G152" s="4"/>
      <c r="H152" s="4"/>
      <c r="I152" s="4"/>
      <c r="J152" s="4"/>
    </row>
    <row r="153" spans="7:10" x14ac:dyDescent="0.25">
      <c r="G153" s="4"/>
      <c r="H153" s="4"/>
      <c r="I153" s="4"/>
      <c r="J153" s="4"/>
    </row>
    <row r="154" spans="7:10" x14ac:dyDescent="0.25">
      <c r="G154" s="4"/>
      <c r="H154" s="4"/>
      <c r="I154" s="4"/>
      <c r="J154" s="4"/>
    </row>
    <row r="155" spans="7:10" x14ac:dyDescent="0.25">
      <c r="G155" s="4"/>
      <c r="H155" s="4"/>
      <c r="I155" s="4"/>
      <c r="J155" s="4"/>
    </row>
    <row r="156" spans="7:10" x14ac:dyDescent="0.25">
      <c r="G156" s="4"/>
      <c r="H156" s="4"/>
      <c r="I156" s="4"/>
      <c r="J156" s="4"/>
    </row>
    <row r="157" spans="7:10" x14ac:dyDescent="0.25">
      <c r="G157" s="4"/>
      <c r="H157" s="4"/>
      <c r="I157" s="4"/>
      <c r="J157" s="4"/>
    </row>
    <row r="158" spans="7:10" x14ac:dyDescent="0.25">
      <c r="G158" s="4"/>
      <c r="H158" s="4"/>
      <c r="I158" s="4"/>
      <c r="J158" s="4"/>
    </row>
    <row r="159" spans="7:10" x14ac:dyDescent="0.25">
      <c r="G159" s="4"/>
      <c r="H159" s="4"/>
      <c r="I159" s="4"/>
      <c r="J159" s="4"/>
    </row>
    <row r="160" spans="7:10" x14ac:dyDescent="0.25">
      <c r="G160" s="4"/>
      <c r="H160" s="4"/>
      <c r="I160" s="4"/>
      <c r="J160" s="4"/>
    </row>
    <row r="161" spans="7:10" x14ac:dyDescent="0.25">
      <c r="G161" s="4"/>
      <c r="H161" s="4"/>
      <c r="I161" s="4"/>
      <c r="J161" s="4"/>
    </row>
    <row r="162" spans="7:10" x14ac:dyDescent="0.25">
      <c r="G162" s="4"/>
      <c r="H162" s="4"/>
      <c r="I162" s="4"/>
      <c r="J162" s="4"/>
    </row>
    <row r="163" spans="7:10" x14ac:dyDescent="0.25">
      <c r="G163" s="4"/>
      <c r="H163" s="4"/>
      <c r="I163" s="4"/>
      <c r="J163" s="4"/>
    </row>
    <row r="164" spans="7:10" x14ac:dyDescent="0.25">
      <c r="G164" s="4"/>
      <c r="H164" s="4"/>
      <c r="I164" s="4"/>
      <c r="J164" s="4"/>
    </row>
    <row r="165" spans="7:10" x14ac:dyDescent="0.25">
      <c r="G165" s="4"/>
      <c r="H165" s="4"/>
      <c r="I165" s="4"/>
      <c r="J165" s="4"/>
    </row>
    <row r="166" spans="7:10" x14ac:dyDescent="0.25">
      <c r="G166" s="4"/>
      <c r="H166" s="4"/>
      <c r="I166" s="4"/>
      <c r="J166" s="4"/>
    </row>
    <row r="167" spans="7:10" x14ac:dyDescent="0.25">
      <c r="G167" s="4"/>
      <c r="H167" s="4"/>
      <c r="I167" s="4"/>
      <c r="J167" s="4"/>
    </row>
    <row r="168" spans="7:10" x14ac:dyDescent="0.25">
      <c r="G168" s="4"/>
      <c r="H168" s="4"/>
      <c r="I168" s="4"/>
      <c r="J168" s="4"/>
    </row>
    <row r="169" spans="7:10" x14ac:dyDescent="0.25">
      <c r="G169" s="4"/>
      <c r="H169" s="4"/>
      <c r="I169" s="4"/>
      <c r="J169" s="4"/>
    </row>
    <row r="170" spans="7:10" x14ac:dyDescent="0.25">
      <c r="G170" s="4"/>
      <c r="H170" s="4"/>
      <c r="I170" s="4"/>
      <c r="J170" s="4"/>
    </row>
    <row r="171" spans="7:10" x14ac:dyDescent="0.25">
      <c r="G171" s="4"/>
      <c r="H171" s="4"/>
      <c r="I171" s="4"/>
      <c r="J171" s="4"/>
    </row>
    <row r="172" spans="7:10" x14ac:dyDescent="0.25">
      <c r="G172" s="4"/>
      <c r="H172" s="4"/>
      <c r="I172" s="4"/>
      <c r="J172" s="4"/>
    </row>
    <row r="173" spans="7:10" x14ac:dyDescent="0.25">
      <c r="G173" s="4"/>
      <c r="H173" s="4"/>
      <c r="I173" s="4"/>
      <c r="J173" s="4"/>
    </row>
    <row r="174" spans="7:10" x14ac:dyDescent="0.25">
      <c r="G174" s="4"/>
      <c r="H174" s="4"/>
      <c r="I174" s="4"/>
      <c r="J174" s="4"/>
    </row>
    <row r="175" spans="7:10" x14ac:dyDescent="0.25">
      <c r="G175" s="4"/>
      <c r="H175" s="4"/>
      <c r="I175" s="4"/>
      <c r="J175" s="4"/>
    </row>
    <row r="176" spans="7:10" x14ac:dyDescent="0.25">
      <c r="G176" s="4"/>
      <c r="H176" s="4"/>
      <c r="I176" s="4"/>
      <c r="J176" s="4"/>
    </row>
    <row r="177" spans="7:10" x14ac:dyDescent="0.25">
      <c r="G177" s="4"/>
      <c r="H177" s="4"/>
      <c r="I177" s="4"/>
      <c r="J177" s="4"/>
    </row>
    <row r="178" spans="7:10" x14ac:dyDescent="0.25">
      <c r="G178" s="4"/>
      <c r="H178" s="4"/>
      <c r="I178" s="4"/>
      <c r="J178" s="4"/>
    </row>
    <row r="179" spans="7:10" x14ac:dyDescent="0.25">
      <c r="G179" s="4"/>
      <c r="H179" s="4"/>
      <c r="I179" s="4"/>
      <c r="J179" s="4"/>
    </row>
    <row r="180" spans="7:10" x14ac:dyDescent="0.25">
      <c r="G180" s="4"/>
      <c r="H180" s="4"/>
      <c r="I180" s="4"/>
      <c r="J180" s="4"/>
    </row>
    <row r="181" spans="7:10" x14ac:dyDescent="0.25">
      <c r="G181" s="4"/>
      <c r="H181" s="4"/>
      <c r="I181" s="4"/>
      <c r="J181" s="4"/>
    </row>
    <row r="182" spans="7:10" x14ac:dyDescent="0.25">
      <c r="G182" s="4"/>
      <c r="H182" s="4"/>
      <c r="I182" s="4"/>
      <c r="J182" s="4"/>
    </row>
    <row r="183" spans="7:10" x14ac:dyDescent="0.25">
      <c r="G183" s="4"/>
      <c r="H183" s="4"/>
      <c r="I183" s="4"/>
      <c r="J183" s="4"/>
    </row>
    <row r="184" spans="7:10" x14ac:dyDescent="0.25">
      <c r="G184" s="4"/>
      <c r="H184" s="4"/>
      <c r="I184" s="4"/>
      <c r="J184" s="4"/>
    </row>
    <row r="185" spans="7:10" x14ac:dyDescent="0.25">
      <c r="G185" s="4"/>
      <c r="H185" s="4"/>
      <c r="I185" s="4"/>
      <c r="J185" s="4"/>
    </row>
    <row r="186" spans="7:10" x14ac:dyDescent="0.25">
      <c r="G186" s="4"/>
      <c r="H186" s="4"/>
      <c r="I186" s="4"/>
      <c r="J186" s="4"/>
    </row>
    <row r="187" spans="7:10" x14ac:dyDescent="0.25">
      <c r="G187" s="4"/>
      <c r="H187" s="4"/>
      <c r="I187" s="4"/>
      <c r="J187" s="4"/>
    </row>
    <row r="188" spans="7:10" x14ac:dyDescent="0.25">
      <c r="G188" s="4"/>
      <c r="H188" s="4"/>
      <c r="I188" s="4"/>
      <c r="J188" s="4"/>
    </row>
    <row r="189" spans="7:10" x14ac:dyDescent="0.25">
      <c r="G189" s="4"/>
      <c r="H189" s="4"/>
      <c r="I189" s="4"/>
      <c r="J189" s="4"/>
    </row>
    <row r="190" spans="7:10" x14ac:dyDescent="0.25">
      <c r="G190" s="4"/>
      <c r="H190" s="4"/>
      <c r="I190" s="4"/>
      <c r="J190" s="4"/>
    </row>
    <row r="191" spans="7:10" x14ac:dyDescent="0.25">
      <c r="G191" s="4"/>
      <c r="H191" s="4"/>
      <c r="I191" s="4"/>
      <c r="J191" s="4"/>
    </row>
    <row r="192" spans="7:10" x14ac:dyDescent="0.25">
      <c r="G192" s="4"/>
      <c r="H192" s="4"/>
      <c r="I192" s="4"/>
      <c r="J192" s="4"/>
    </row>
    <row r="193" spans="7:10" x14ac:dyDescent="0.25">
      <c r="G193" s="4"/>
      <c r="H193" s="4"/>
      <c r="I193" s="4"/>
      <c r="J193" s="4"/>
    </row>
    <row r="194" spans="7:10" x14ac:dyDescent="0.25">
      <c r="G194" s="4"/>
      <c r="H194" s="4"/>
      <c r="I194" s="4"/>
      <c r="J194" s="4"/>
    </row>
    <row r="195" spans="7:10" x14ac:dyDescent="0.25">
      <c r="G195" s="4"/>
      <c r="H195" s="4"/>
      <c r="I195" s="4"/>
      <c r="J195" s="4"/>
    </row>
    <row r="196" spans="7:10" x14ac:dyDescent="0.25">
      <c r="G196" s="4"/>
      <c r="H196" s="4"/>
      <c r="I196" s="4"/>
      <c r="J196" s="4"/>
    </row>
    <row r="197" spans="7:10" x14ac:dyDescent="0.25">
      <c r="G197" s="4"/>
      <c r="H197" s="4"/>
      <c r="I197" s="4"/>
      <c r="J197" s="4"/>
    </row>
    <row r="198" spans="7:10" x14ac:dyDescent="0.25">
      <c r="G198" s="4"/>
      <c r="H198" s="4"/>
      <c r="I198" s="4"/>
      <c r="J198" s="4"/>
    </row>
    <row r="199" spans="7:10" x14ac:dyDescent="0.25">
      <c r="G199" s="4"/>
      <c r="H199" s="4"/>
      <c r="I199" s="4"/>
      <c r="J199" s="4"/>
    </row>
    <row r="200" spans="7:10" x14ac:dyDescent="0.25">
      <c r="G200" s="4"/>
      <c r="H200" s="4"/>
      <c r="I200" s="4"/>
      <c r="J200" s="4"/>
    </row>
    <row r="201" spans="7:10" x14ac:dyDescent="0.25">
      <c r="G201" s="4"/>
      <c r="H201" s="4"/>
      <c r="I201" s="4"/>
      <c r="J201" s="4"/>
    </row>
    <row r="202" spans="7:10" x14ac:dyDescent="0.25">
      <c r="G202" s="4"/>
      <c r="H202" s="4"/>
      <c r="I202" s="4"/>
      <c r="J202" s="4"/>
    </row>
    <row r="203" spans="7:10" x14ac:dyDescent="0.25">
      <c r="G203" s="4"/>
      <c r="H203" s="4"/>
      <c r="I203" s="4"/>
      <c r="J203" s="4"/>
    </row>
    <row r="204" spans="7:10" x14ac:dyDescent="0.25">
      <c r="G204" s="4"/>
      <c r="H204" s="4"/>
      <c r="I204" s="4"/>
      <c r="J204" s="4"/>
    </row>
    <row r="205" spans="7:10" x14ac:dyDescent="0.25">
      <c r="G205" s="4"/>
      <c r="H205" s="4"/>
      <c r="I205" s="4"/>
      <c r="J205" s="4"/>
    </row>
    <row r="206" spans="7:10" x14ac:dyDescent="0.25">
      <c r="G206" s="4"/>
      <c r="H206" s="4"/>
      <c r="I206" s="4"/>
      <c r="J206" s="4"/>
    </row>
    <row r="207" spans="7:10" x14ac:dyDescent="0.25">
      <c r="G207" s="4"/>
      <c r="H207" s="4"/>
      <c r="I207" s="4"/>
      <c r="J207" s="4"/>
    </row>
    <row r="208" spans="7:10" x14ac:dyDescent="0.25">
      <c r="G208" s="4"/>
      <c r="H208" s="4"/>
      <c r="I208" s="4"/>
      <c r="J208" s="4"/>
    </row>
    <row r="209" spans="7:10" x14ac:dyDescent="0.25">
      <c r="G209" s="4"/>
      <c r="H209" s="4"/>
      <c r="I209" s="4"/>
      <c r="J209" s="4"/>
    </row>
    <row r="210" spans="7:10" x14ac:dyDescent="0.25">
      <c r="G210" s="4"/>
      <c r="H210" s="4"/>
      <c r="I210" s="4"/>
      <c r="J210" s="4"/>
    </row>
    <row r="211" spans="7:10" x14ac:dyDescent="0.25">
      <c r="G211" s="4"/>
      <c r="H211" s="4"/>
      <c r="I211" s="4"/>
      <c r="J211" s="4"/>
    </row>
    <row r="212" spans="7:10" x14ac:dyDescent="0.25">
      <c r="G212" s="4"/>
      <c r="H212" s="4"/>
      <c r="I212" s="4"/>
      <c r="J212" s="4"/>
    </row>
    <row r="213" spans="7:10" x14ac:dyDescent="0.25">
      <c r="G213" s="4"/>
      <c r="H213" s="4"/>
      <c r="I213" s="4"/>
      <c r="J213" s="4"/>
    </row>
    <row r="214" spans="7:10" x14ac:dyDescent="0.25">
      <c r="G214" s="4"/>
      <c r="H214" s="4"/>
      <c r="I214" s="4"/>
      <c r="J214" s="4"/>
    </row>
    <row r="215" spans="7:10" x14ac:dyDescent="0.25">
      <c r="G215" s="4"/>
      <c r="H215" s="4"/>
      <c r="I215" s="4"/>
      <c r="J215" s="4"/>
    </row>
    <row r="216" spans="7:10" x14ac:dyDescent="0.25">
      <c r="G216" s="4"/>
      <c r="H216" s="4"/>
      <c r="I216" s="4"/>
      <c r="J216" s="4"/>
    </row>
    <row r="217" spans="7:10" x14ac:dyDescent="0.25">
      <c r="G217" s="4"/>
      <c r="H217" s="4"/>
      <c r="I217" s="4"/>
      <c r="J217" s="4"/>
    </row>
    <row r="218" spans="7:10" x14ac:dyDescent="0.25">
      <c r="G218" s="4"/>
      <c r="H218" s="4"/>
      <c r="I218" s="4"/>
      <c r="J218" s="4"/>
    </row>
    <row r="219" spans="7:10" x14ac:dyDescent="0.25">
      <c r="G219" s="4"/>
      <c r="H219" s="4"/>
      <c r="I219" s="4"/>
      <c r="J219" s="4"/>
    </row>
    <row r="220" spans="7:10" x14ac:dyDescent="0.25">
      <c r="G220" s="4"/>
      <c r="H220" s="4"/>
      <c r="I220" s="4"/>
      <c r="J220" s="4"/>
    </row>
    <row r="221" spans="7:10" x14ac:dyDescent="0.25">
      <c r="G221" s="4"/>
      <c r="H221" s="4"/>
      <c r="I221" s="4"/>
      <c r="J221" s="4"/>
    </row>
    <row r="222" spans="7:10" x14ac:dyDescent="0.25">
      <c r="G222" s="4"/>
      <c r="H222" s="4"/>
      <c r="I222" s="4"/>
      <c r="J222" s="4"/>
    </row>
    <row r="223" spans="7:10" x14ac:dyDescent="0.25">
      <c r="G223" s="4"/>
      <c r="H223" s="4"/>
      <c r="I223" s="4"/>
      <c r="J223" s="4"/>
    </row>
    <row r="224" spans="7:10" x14ac:dyDescent="0.25">
      <c r="G224" s="4"/>
      <c r="H224" s="4"/>
      <c r="I224" s="4"/>
      <c r="J224" s="4"/>
    </row>
    <row r="225" spans="7:10" x14ac:dyDescent="0.25">
      <c r="G225" s="4"/>
      <c r="H225" s="4"/>
      <c r="I225" s="4"/>
      <c r="J225" s="4"/>
    </row>
  </sheetData>
  <mergeCells count="18">
    <mergeCell ref="I1:I2"/>
    <mergeCell ref="A34:A35"/>
    <mergeCell ref="B1:B2"/>
    <mergeCell ref="A1:A2"/>
    <mergeCell ref="E1:H1"/>
    <mergeCell ref="C1:C2"/>
    <mergeCell ref="D1:D2"/>
    <mergeCell ref="E34:H34"/>
    <mergeCell ref="C34:C35"/>
    <mergeCell ref="D34:D35"/>
    <mergeCell ref="B34:B35"/>
    <mergeCell ref="I34:I35"/>
    <mergeCell ref="E79:H79"/>
    <mergeCell ref="I79:I80"/>
    <mergeCell ref="A79:A80"/>
    <mergeCell ref="B79:B80"/>
    <mergeCell ref="C79:C80"/>
    <mergeCell ref="D79:D80"/>
  </mergeCells>
  <pageMargins left="0.23622047244094491" right="0.31496062992125984" top="0.52083333333333337" bottom="0.42" header="0.31496062992125984" footer="0.24"/>
  <pageSetup paperSize="9" orientation="landscape" r:id="rId1"/>
  <headerFooter differentFirst="1">
    <oddHeader>&amp;L &amp;"+,Podebljano"&amp;10A - PRIHODI I PRIMICI BUDŽETA&amp;R&amp;"+,Obično"&amp;8Budžet za 2021. godinu</oddHeader>
    <oddFooter>&amp;C&amp;"+,Obično"&amp;8&amp;P+1&amp;R&amp;"+,Obično"&amp;8OPĆINA VELIKA KLADUŠA</oddFooter>
    <firstHeader>&amp;L&amp;"+,Podebljano"&amp;10A - PRIHODI I PRIMICI BUDŽETA&amp;R&amp;"+,Obično"&amp;8Budžet za 2021. godinu</firstHeader>
    <firstFooter>&amp;C&amp;"+,Obično"&amp;8&amp;P+1
 &amp;R&amp;"+,Obično"&amp;8OPĆINA VELIKA KLADUŠA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Layout" zoomScaleNormal="120" workbookViewId="0">
      <selection activeCell="E41" sqref="E41:G41"/>
    </sheetView>
  </sheetViews>
  <sheetFormatPr defaultRowHeight="15" x14ac:dyDescent="0.25"/>
  <cols>
    <col min="1" max="1" width="10.42578125" customWidth="1"/>
    <col min="2" max="2" width="37.5703125" customWidth="1"/>
    <col min="3" max="3" width="11.140625" customWidth="1"/>
    <col min="4" max="4" width="13.42578125" customWidth="1"/>
    <col min="5" max="5" width="12.7109375" customWidth="1"/>
    <col min="6" max="6" width="12.28515625" customWidth="1"/>
    <col min="7" max="7" width="12.42578125" customWidth="1"/>
    <col min="8" max="8" width="12.85546875" customWidth="1"/>
    <col min="9" max="9" width="6.85546875" customWidth="1"/>
  </cols>
  <sheetData>
    <row r="1" spans="1:9" ht="27" customHeight="1" x14ac:dyDescent="0.25">
      <c r="A1" s="337" t="s">
        <v>5</v>
      </c>
      <c r="B1" s="327" t="s">
        <v>4</v>
      </c>
      <c r="C1" s="333" t="s">
        <v>462</v>
      </c>
      <c r="D1" s="333" t="s">
        <v>569</v>
      </c>
      <c r="E1" s="327" t="s">
        <v>567</v>
      </c>
      <c r="F1" s="327"/>
      <c r="G1" s="327"/>
      <c r="H1" s="327"/>
      <c r="I1" s="339" t="s">
        <v>307</v>
      </c>
    </row>
    <row r="2" spans="1:9" ht="45" customHeight="1" x14ac:dyDescent="0.25">
      <c r="A2" s="338"/>
      <c r="B2" s="332"/>
      <c r="C2" s="334"/>
      <c r="D2" s="334"/>
      <c r="E2" s="16" t="s">
        <v>303</v>
      </c>
      <c r="F2" s="16" t="s">
        <v>304</v>
      </c>
      <c r="G2" s="16" t="s">
        <v>305</v>
      </c>
      <c r="H2" s="17" t="s">
        <v>306</v>
      </c>
      <c r="I2" s="340"/>
    </row>
    <row r="3" spans="1:9" ht="9" customHeight="1" x14ac:dyDescent="0.25">
      <c r="A3" s="39">
        <v>1</v>
      </c>
      <c r="B3" s="40">
        <v>2</v>
      </c>
      <c r="C3" s="40">
        <v>3</v>
      </c>
      <c r="D3" s="40">
        <v>4</v>
      </c>
      <c r="E3" s="40">
        <v>6</v>
      </c>
      <c r="F3" s="40">
        <v>7</v>
      </c>
      <c r="G3" s="86">
        <v>8</v>
      </c>
      <c r="H3" s="86">
        <v>9</v>
      </c>
      <c r="I3" s="87" t="s">
        <v>308</v>
      </c>
    </row>
    <row r="4" spans="1:9" ht="14.25" customHeight="1" x14ac:dyDescent="0.25">
      <c r="A4" s="41"/>
      <c r="B4" s="42" t="s">
        <v>46</v>
      </c>
      <c r="C4" s="19">
        <f t="shared" ref="C4:H4" si="0">C5+C40+C43</f>
        <v>15017875</v>
      </c>
      <c r="D4" s="19">
        <f t="shared" si="0"/>
        <v>7918021</v>
      </c>
      <c r="E4" s="19">
        <f t="shared" si="0"/>
        <v>9906809</v>
      </c>
      <c r="F4" s="19">
        <f t="shared" si="0"/>
        <v>3278621</v>
      </c>
      <c r="G4" s="19">
        <f t="shared" si="0"/>
        <v>3359142</v>
      </c>
      <c r="H4" s="19">
        <f t="shared" si="0"/>
        <v>16544572</v>
      </c>
      <c r="I4" s="43">
        <f t="shared" ref="I4:I43" si="1">H4/C4*100</f>
        <v>110.16586567673524</v>
      </c>
    </row>
    <row r="5" spans="1:9" ht="12" customHeight="1" x14ac:dyDescent="0.25">
      <c r="A5" s="44"/>
      <c r="B5" s="45" t="s">
        <v>47</v>
      </c>
      <c r="C5" s="23">
        <f t="shared" ref="C5:H5" si="2">C6+C16+C18+C28+C35+C39</f>
        <v>11356037</v>
      </c>
      <c r="D5" s="23">
        <f t="shared" si="2"/>
        <v>7071880</v>
      </c>
      <c r="E5" s="23">
        <f t="shared" si="2"/>
        <v>8631339</v>
      </c>
      <c r="F5" s="23">
        <f t="shared" si="2"/>
        <v>1921776</v>
      </c>
      <c r="G5" s="23">
        <f t="shared" si="2"/>
        <v>1496006</v>
      </c>
      <c r="H5" s="23">
        <f t="shared" si="2"/>
        <v>12049121</v>
      </c>
      <c r="I5" s="46">
        <f t="shared" si="1"/>
        <v>106.1032206922186</v>
      </c>
    </row>
    <row r="6" spans="1:9" ht="11.25" customHeight="1" x14ac:dyDescent="0.25">
      <c r="A6" s="47">
        <v>611000</v>
      </c>
      <c r="B6" s="18" t="s">
        <v>48</v>
      </c>
      <c r="C6" s="19">
        <f>Sheet4!F10+Sheet4!F627+Sheet4!F679+Sheet4!F762</f>
        <v>3372695</v>
      </c>
      <c r="D6" s="19">
        <f>Sheet4!G10+Sheet4!G627+Sheet4!G679+Sheet4!G762</f>
        <v>2341290</v>
      </c>
      <c r="E6" s="19">
        <f>Sheet4!H10+Sheet4!H627+Sheet4!H679+Sheet4!H762</f>
        <v>3408332</v>
      </c>
      <c r="F6" s="19">
        <f>Sheet4!I10+Sheet4!I627+Sheet4!I679+Sheet4!I762</f>
        <v>0</v>
      </c>
      <c r="G6" s="19">
        <f>Sheet4!J10+Sheet4!J627+Sheet4!J679+Sheet4!J762</f>
        <v>0</v>
      </c>
      <c r="H6" s="19">
        <f>Sheet4!K10+Sheet4!K627+Sheet4!K679+Sheet4!K762</f>
        <v>3408332</v>
      </c>
      <c r="I6" s="43">
        <f t="shared" si="1"/>
        <v>101.05663275214629</v>
      </c>
    </row>
    <row r="7" spans="1:9" ht="11.25" customHeight="1" x14ac:dyDescent="0.25">
      <c r="A7" s="48">
        <v>611100</v>
      </c>
      <c r="B7" s="49" t="s">
        <v>133</v>
      </c>
      <c r="C7" s="21">
        <f>Sheet4!F11+Sheet4!F628+Sheet4!F680+Sheet4!F763</f>
        <v>2882659</v>
      </c>
      <c r="D7" s="21">
        <f>Sheet4!G11+Sheet4!G628+Sheet4!G680+Sheet4!G763</f>
        <v>2046850</v>
      </c>
      <c r="E7" s="21">
        <f>Sheet4!H11+Sheet4!H628+Sheet4!H680+Sheet4!H763</f>
        <v>2924653</v>
      </c>
      <c r="F7" s="21">
        <f>Sheet4!I11+Sheet4!I628+Sheet4!I680+Sheet4!I763</f>
        <v>0</v>
      </c>
      <c r="G7" s="21">
        <f>Sheet4!J11+Sheet4!J628+Sheet4!J680+Sheet4!J763</f>
        <v>0</v>
      </c>
      <c r="H7" s="21">
        <f>Sheet4!K11+Sheet4!K628+Sheet4!K680+Sheet4!K763</f>
        <v>2924653</v>
      </c>
      <c r="I7" s="50">
        <f t="shared" si="1"/>
        <v>101.4567800076249</v>
      </c>
    </row>
    <row r="8" spans="1:9" ht="11.25" customHeight="1" x14ac:dyDescent="0.25">
      <c r="A8" s="48">
        <v>611200</v>
      </c>
      <c r="B8" s="25" t="s">
        <v>49</v>
      </c>
      <c r="C8" s="23">
        <f t="shared" ref="C8:G8" si="3">C9+C10+C11+C12+C14+C15</f>
        <v>453496</v>
      </c>
      <c r="D8" s="23">
        <f t="shared" si="3"/>
        <v>288734</v>
      </c>
      <c r="E8" s="23">
        <f>E9+E10+E11+E12+E14+E15+E13</f>
        <v>483679</v>
      </c>
      <c r="F8" s="23">
        <f t="shared" si="3"/>
        <v>0</v>
      </c>
      <c r="G8" s="23">
        <f t="shared" si="3"/>
        <v>0</v>
      </c>
      <c r="H8" s="23">
        <f>H9+H10+H11+H12+H14+H15+H13</f>
        <v>483679</v>
      </c>
      <c r="I8" s="46">
        <f t="shared" si="1"/>
        <v>106.65562651048741</v>
      </c>
    </row>
    <row r="9" spans="1:9" ht="11.25" customHeight="1" x14ac:dyDescent="0.25">
      <c r="A9" s="51">
        <v>611210</v>
      </c>
      <c r="B9" s="22" t="s">
        <v>50</v>
      </c>
      <c r="C9" s="23">
        <f>Sheet4!F15+Sheet4!F684</f>
        <v>40302</v>
      </c>
      <c r="D9" s="23">
        <f>Sheet4!G15+Sheet4!G684</f>
        <v>25889</v>
      </c>
      <c r="E9" s="23">
        <f>Sheet4!H15+Sheet4!H684</f>
        <v>39302</v>
      </c>
      <c r="F9" s="23">
        <f>Sheet4!I15+Sheet4!I684</f>
        <v>0</v>
      </c>
      <c r="G9" s="23">
        <f>Sheet4!J15+Sheet4!J684</f>
        <v>0</v>
      </c>
      <c r="H9" s="23">
        <f>Sheet4!K15+Sheet4!K684</f>
        <v>39302</v>
      </c>
      <c r="I9" s="46">
        <f t="shared" si="1"/>
        <v>97.518733561609849</v>
      </c>
    </row>
    <row r="10" spans="1:9" ht="11.25" customHeight="1" x14ac:dyDescent="0.25">
      <c r="A10" s="44">
        <v>611221</v>
      </c>
      <c r="B10" s="22" t="s">
        <v>51</v>
      </c>
      <c r="C10" s="23">
        <f>Sheet4!F767+Sheet4!F685+Sheet4!F632+Sheet4!F16</f>
        <v>248747</v>
      </c>
      <c r="D10" s="23">
        <f>Sheet4!G767+Sheet4!G685+Sheet4!G632+Sheet4!G16</f>
        <v>165130</v>
      </c>
      <c r="E10" s="23">
        <f>Sheet4!H767+Sheet4!H685+Sheet4!H632+Sheet4!H16</f>
        <v>261724</v>
      </c>
      <c r="F10" s="23">
        <f>Sheet4!I16+Sheet4!I685</f>
        <v>0</v>
      </c>
      <c r="G10" s="23">
        <f>Sheet4!J16+Sheet4!J685</f>
        <v>0</v>
      </c>
      <c r="H10" s="23">
        <f>Sheet4!K16+Sheet4!K685+Sheet4!K632+Sheet4!K767</f>
        <v>261724</v>
      </c>
      <c r="I10" s="46">
        <f t="shared" si="1"/>
        <v>105.21694734006842</v>
      </c>
    </row>
    <row r="11" spans="1:9" ht="11.25" customHeight="1" x14ac:dyDescent="0.25">
      <c r="A11" s="44">
        <v>611224</v>
      </c>
      <c r="B11" s="22" t="s">
        <v>52</v>
      </c>
      <c r="C11" s="23">
        <f>Sheet4!F17+Sheet4!F633+Sheet4!F686+Sheet4!F768</f>
        <v>53922</v>
      </c>
      <c r="D11" s="23">
        <f>Sheet4!G17+Sheet4!G633+Sheet4!G686+Sheet4!G768</f>
        <v>52030</v>
      </c>
      <c r="E11" s="23">
        <f>Sheet4!H17+Sheet4!H633+Sheet4!H686+Sheet4!H768</f>
        <v>58973</v>
      </c>
      <c r="F11" s="23">
        <f>Sheet4!I17+Sheet4!I686</f>
        <v>0</v>
      </c>
      <c r="G11" s="23">
        <f>Sheet4!J17+Sheet4!J686</f>
        <v>0</v>
      </c>
      <c r="H11" s="23">
        <f>Sheet4!K17+Sheet4!K686+Sheet4!K768+Sheet4!K633</f>
        <v>58973</v>
      </c>
      <c r="I11" s="46">
        <f t="shared" si="1"/>
        <v>109.36723415303587</v>
      </c>
    </row>
    <row r="12" spans="1:9" ht="11.25" customHeight="1" x14ac:dyDescent="0.25">
      <c r="A12" s="44">
        <v>611225</v>
      </c>
      <c r="B12" s="22" t="s">
        <v>53</v>
      </c>
      <c r="C12" s="23">
        <f>Sheet4!F18+Sheet4!F634+Sheet4!F687</f>
        <v>56825</v>
      </c>
      <c r="D12" s="23">
        <f>Sheet4!G18+Sheet4!G634+Sheet4!G687</f>
        <v>15381</v>
      </c>
      <c r="E12" s="23">
        <f>Sheet4!H18+Sheet4!H634+Sheet4!H687</f>
        <v>40500</v>
      </c>
      <c r="F12" s="23">
        <f>Sheet4!I18+Sheet4!I634+Sheet4!I687</f>
        <v>0</v>
      </c>
      <c r="G12" s="23">
        <f>Sheet4!J18+Sheet4!J634+Sheet4!J687</f>
        <v>0</v>
      </c>
      <c r="H12" s="23">
        <f>Sheet4!K18+Sheet4!K634+Sheet4!K687</f>
        <v>40500</v>
      </c>
      <c r="I12" s="46">
        <f t="shared" si="1"/>
        <v>71.271447426308839</v>
      </c>
    </row>
    <row r="13" spans="1:9" ht="11.25" customHeight="1" x14ac:dyDescent="0.25">
      <c r="A13" s="44">
        <v>611226</v>
      </c>
      <c r="B13" s="25" t="s">
        <v>530</v>
      </c>
      <c r="C13" s="23"/>
      <c r="D13" s="23">
        <f>Sheet4!G19+Sheet4!G635+Sheet4!G688</f>
        <v>5656</v>
      </c>
      <c r="E13" s="23">
        <f>Sheet4!H769+Sheet4!H688+Sheet4!H635+Sheet4!H19</f>
        <v>32980</v>
      </c>
      <c r="F13" s="23">
        <f>Sheet4!I769+Sheet4!I688+Sheet4!I635+Sheet4!I19</f>
        <v>0</v>
      </c>
      <c r="G13" s="23">
        <f>Sheet4!J769+Sheet4!J688+Sheet4!J635+Sheet4!J19</f>
        <v>0</v>
      </c>
      <c r="H13" s="23">
        <f>Sheet4!K769+Sheet4!K688+Sheet4!K635+Sheet4!K19</f>
        <v>32980</v>
      </c>
      <c r="I13" s="46" t="e">
        <f t="shared" si="1"/>
        <v>#DIV/0!</v>
      </c>
    </row>
    <row r="14" spans="1:9" ht="11.25" customHeight="1" x14ac:dyDescent="0.25">
      <c r="A14" s="44">
        <v>611227</v>
      </c>
      <c r="B14" s="22" t="s">
        <v>54</v>
      </c>
      <c r="C14" s="23">
        <f>Sheet4!F20+Sheet4!F689+Sheet4!F770</f>
        <v>43200</v>
      </c>
      <c r="D14" s="23">
        <f>Sheet4!G20+Sheet4!G689</f>
        <v>30304</v>
      </c>
      <c r="E14" s="23">
        <f>Sheet4!H20+Sheet4!H689+Sheet4!K770+Sheet4!H636</f>
        <v>39700</v>
      </c>
      <c r="F14" s="23">
        <f>Sheet4!I20+Sheet4!I689</f>
        <v>0</v>
      </c>
      <c r="G14" s="23">
        <f>Sheet4!J20+Sheet4!J689</f>
        <v>0</v>
      </c>
      <c r="H14" s="23">
        <f>Sheet4!K20+Sheet4!K689+Sheet4!K770+Sheet4!K636</f>
        <v>39700</v>
      </c>
      <c r="I14" s="46">
        <f t="shared" si="1"/>
        <v>91.898148148148152</v>
      </c>
    </row>
    <row r="15" spans="1:9" ht="11.25" customHeight="1" x14ac:dyDescent="0.25">
      <c r="A15" s="44">
        <v>611228</v>
      </c>
      <c r="B15" s="22" t="s">
        <v>132</v>
      </c>
      <c r="C15" s="23">
        <f>Sheet4!F21+Sheet4!F637+Sheet4!F690</f>
        <v>10500</v>
      </c>
      <c r="D15" s="23">
        <f>Sheet4!G21+Sheet4!G637+Sheet4!G690</f>
        <v>0</v>
      </c>
      <c r="E15" s="23">
        <f>Sheet4!H21+Sheet4!H690+Sheet4!K637</f>
        <v>10500</v>
      </c>
      <c r="F15" s="23">
        <f>Sheet4!I21+Sheet4!I690</f>
        <v>0</v>
      </c>
      <c r="G15" s="23">
        <f>Sheet4!J21+Sheet4!J690</f>
        <v>0</v>
      </c>
      <c r="H15" s="23">
        <f>Sheet4!K21+Sheet4!K690+Sheet4!K637</f>
        <v>10500</v>
      </c>
      <c r="I15" s="46">
        <f t="shared" si="1"/>
        <v>100</v>
      </c>
    </row>
    <row r="16" spans="1:9" ht="12" customHeight="1" x14ac:dyDescent="0.25">
      <c r="A16" s="52">
        <v>612000</v>
      </c>
      <c r="B16" s="18" t="s">
        <v>56</v>
      </c>
      <c r="C16" s="19">
        <f t="shared" ref="C16:H16" si="4">C17</f>
        <v>315467</v>
      </c>
      <c r="D16" s="19">
        <f t="shared" si="4"/>
        <v>221820</v>
      </c>
      <c r="E16" s="19">
        <f t="shared" si="4"/>
        <v>315715</v>
      </c>
      <c r="F16" s="19">
        <f t="shared" si="4"/>
        <v>0</v>
      </c>
      <c r="G16" s="19">
        <f t="shared" si="4"/>
        <v>0</v>
      </c>
      <c r="H16" s="19">
        <f t="shared" si="4"/>
        <v>315715</v>
      </c>
      <c r="I16" s="43">
        <f t="shared" si="1"/>
        <v>100.07861361093235</v>
      </c>
    </row>
    <row r="17" spans="1:9" ht="12" customHeight="1" x14ac:dyDescent="0.25">
      <c r="A17" s="44">
        <v>612100</v>
      </c>
      <c r="B17" s="25" t="s">
        <v>57</v>
      </c>
      <c r="C17" s="23">
        <f>Sheet4!F23+Sheet4!F639+Sheet4!F692+Sheet4!F772</f>
        <v>315467</v>
      </c>
      <c r="D17" s="23">
        <f>Sheet4!G23+Sheet4!G639+Sheet4!G692+Sheet4!G772</f>
        <v>221820</v>
      </c>
      <c r="E17" s="23">
        <f>Sheet4!H23+Sheet4!H639+Sheet4!H692+Sheet4!H772</f>
        <v>315715</v>
      </c>
      <c r="F17" s="23">
        <f>Sheet4!I23+Sheet4!I639+Sheet4!I692+Sheet4!I772</f>
        <v>0</v>
      </c>
      <c r="G17" s="23">
        <f>Sheet4!J23+Sheet4!J639+Sheet4!J692+Sheet4!J772</f>
        <v>0</v>
      </c>
      <c r="H17" s="23">
        <f>Sheet4!K23+Sheet4!K639+Sheet4!K692+Sheet4!K772</f>
        <v>315715</v>
      </c>
      <c r="I17" s="46">
        <f t="shared" si="1"/>
        <v>100.07861361093235</v>
      </c>
    </row>
    <row r="18" spans="1:9" ht="11.25" customHeight="1" x14ac:dyDescent="0.25">
      <c r="A18" s="41">
        <v>613000</v>
      </c>
      <c r="B18" s="18" t="s">
        <v>58</v>
      </c>
      <c r="C18" s="19">
        <f t="shared" ref="C18:H18" si="5">C19+C20+C21+C22+C23+C24+C25+C26+C27</f>
        <v>1827907</v>
      </c>
      <c r="D18" s="19">
        <f t="shared" si="5"/>
        <v>1238471</v>
      </c>
      <c r="E18" s="19">
        <f t="shared" si="5"/>
        <v>1084600</v>
      </c>
      <c r="F18" s="19">
        <f t="shared" si="5"/>
        <v>1123776</v>
      </c>
      <c r="G18" s="19">
        <f t="shared" si="5"/>
        <v>10500</v>
      </c>
      <c r="H18" s="19">
        <f t="shared" si="5"/>
        <v>2218876</v>
      </c>
      <c r="I18" s="43">
        <f t="shared" si="1"/>
        <v>121.38888904085383</v>
      </c>
    </row>
    <row r="19" spans="1:9" ht="12" customHeight="1" x14ac:dyDescent="0.25">
      <c r="A19" s="44">
        <v>613100</v>
      </c>
      <c r="B19" s="25" t="s">
        <v>59</v>
      </c>
      <c r="C19" s="23">
        <f>Sheet4!F25+Sheet4!F641+Sheet4!F694+Sheet4!F774</f>
        <v>39500</v>
      </c>
      <c r="D19" s="23">
        <f>Sheet4!G25+Sheet4!G641+Sheet4!G694+Sheet4!G774</f>
        <v>16352</v>
      </c>
      <c r="E19" s="23">
        <f>Sheet4!H25+Sheet4!H641+Sheet4!H694+Sheet4!H774</f>
        <v>33000</v>
      </c>
      <c r="F19" s="23">
        <f>Sheet4!I25+Sheet4!I641+Sheet4!I694+Sheet4!I774</f>
        <v>0</v>
      </c>
      <c r="G19" s="23">
        <f>Sheet4!J25+Sheet4!J641+Sheet4!J694+Sheet4!J774</f>
        <v>0</v>
      </c>
      <c r="H19" s="23">
        <f>Sheet4!K25+Sheet4!K641+Sheet4!K694+Sheet4!K774</f>
        <v>33000</v>
      </c>
      <c r="I19" s="46">
        <f t="shared" si="1"/>
        <v>83.544303797468359</v>
      </c>
    </row>
    <row r="20" spans="1:9" ht="12" customHeight="1" x14ac:dyDescent="0.25">
      <c r="A20" s="44">
        <v>613200</v>
      </c>
      <c r="B20" s="25" t="s">
        <v>60</v>
      </c>
      <c r="C20" s="23">
        <f>Sheet4!F32+Sheet4!F642+Sheet4!F695</f>
        <v>52050</v>
      </c>
      <c r="D20" s="23">
        <f>Sheet4!G32+Sheet4!G642+Sheet4!G695</f>
        <v>37956</v>
      </c>
      <c r="E20" s="23">
        <f>Sheet4!H32+Sheet4!H642+Sheet4!H695</f>
        <v>57000</v>
      </c>
      <c r="F20" s="23">
        <f>Sheet4!I32+Sheet4!I642+Sheet4!I695</f>
        <v>0</v>
      </c>
      <c r="G20" s="23">
        <f>Sheet4!J32+Sheet4!J642+Sheet4!J695</f>
        <v>3000</v>
      </c>
      <c r="H20" s="23">
        <f>Sheet4!K32+Sheet4!K642+Sheet4!K695</f>
        <v>60000</v>
      </c>
      <c r="I20" s="46">
        <f t="shared" si="1"/>
        <v>115.27377521613833</v>
      </c>
    </row>
    <row r="21" spans="1:9" ht="11.25" customHeight="1" x14ac:dyDescent="0.25">
      <c r="A21" s="44">
        <v>613300</v>
      </c>
      <c r="B21" s="22" t="s">
        <v>61</v>
      </c>
      <c r="C21" s="23">
        <f>Sheet4!F37+Sheet4!F644+Sheet4!F697+Sheet4!F775</f>
        <v>347734</v>
      </c>
      <c r="D21" s="23">
        <f>Sheet4!G37+Sheet4!G644+Sheet4!G697+Sheet4!G775</f>
        <v>242064</v>
      </c>
      <c r="E21" s="23">
        <f>Sheet4!H37+Sheet4!H644+Sheet4!H697+Sheet4!H775</f>
        <v>86740</v>
      </c>
      <c r="F21" s="23">
        <f>Sheet4!I37+Sheet4!I644+Sheet4!I697+Sheet4!I775</f>
        <v>262184</v>
      </c>
      <c r="G21" s="23">
        <f>Sheet4!J37+Sheet4!J644+Sheet4!J697+Sheet4!J775</f>
        <v>0</v>
      </c>
      <c r="H21" s="23">
        <f>Sheet4!K37+Sheet4!K644+Sheet4!K697+Sheet4!K775</f>
        <v>348924</v>
      </c>
      <c r="I21" s="46">
        <f t="shared" si="1"/>
        <v>100.34221560158052</v>
      </c>
    </row>
    <row r="22" spans="1:9" ht="11.25" customHeight="1" x14ac:dyDescent="0.25">
      <c r="A22" s="44">
        <v>613400</v>
      </c>
      <c r="B22" s="22" t="s">
        <v>62</v>
      </c>
      <c r="C22" s="23">
        <f>Sheet4!F51+Sheet4!F647+Sheet4!F704+Sheet4!F777</f>
        <v>66502</v>
      </c>
      <c r="D22" s="23">
        <f>Sheet4!G51+Sheet4!G647+Sheet4!G704+Sheet4!G777</f>
        <v>45076</v>
      </c>
      <c r="E22" s="23">
        <f>Sheet4!H51+Sheet4!H647+Sheet4!H704+Sheet4!H777</f>
        <v>79185</v>
      </c>
      <c r="F22" s="23">
        <f>Sheet4!I51+Sheet4!I647+Sheet4!I704+Sheet4!I777</f>
        <v>0</v>
      </c>
      <c r="G22" s="23">
        <f>Sheet4!J51+Sheet4!J647+Sheet4!J704+Sheet4!J777</f>
        <v>0</v>
      </c>
      <c r="H22" s="23">
        <f>Sheet4!K51+Sheet4!K647+Sheet4!K704+Sheet4!K777</f>
        <v>79185</v>
      </c>
      <c r="I22" s="46">
        <f t="shared" si="1"/>
        <v>119.07160686896634</v>
      </c>
    </row>
    <row r="23" spans="1:9" ht="11.25" customHeight="1" x14ac:dyDescent="0.25">
      <c r="A23" s="44">
        <v>613500</v>
      </c>
      <c r="B23" s="22" t="s">
        <v>63</v>
      </c>
      <c r="C23" s="23">
        <f>Sheet4!F60+Sheet4!F709+Sheet4!F651</f>
        <v>21262</v>
      </c>
      <c r="D23" s="23">
        <f>Sheet4!G60+Sheet4!G709+Sheet4!G651</f>
        <v>17278</v>
      </c>
      <c r="E23" s="23">
        <f>Sheet4!H60+Sheet4!H709+Sheet4!H651</f>
        <v>40500</v>
      </c>
      <c r="F23" s="23">
        <f>Sheet4!I60+Sheet4!I709+Sheet4!I651</f>
        <v>0</v>
      </c>
      <c r="G23" s="23">
        <f>Sheet4!J60+Sheet4!J709+Sheet4!J651</f>
        <v>0</v>
      </c>
      <c r="H23" s="23">
        <f>Sheet4!K60+Sheet4!K709+Sheet4!K651</f>
        <v>40500</v>
      </c>
      <c r="I23" s="46">
        <f t="shared" si="1"/>
        <v>190.48066973944125</v>
      </c>
    </row>
    <row r="24" spans="1:9" ht="11.25" customHeight="1" x14ac:dyDescent="0.25">
      <c r="A24" s="44">
        <v>613600</v>
      </c>
      <c r="B24" s="22" t="s">
        <v>64</v>
      </c>
      <c r="C24" s="23">
        <f>Sheet4!F64+Sheet4!F654</f>
        <v>10000</v>
      </c>
      <c r="D24" s="23">
        <f>Sheet4!G64+Sheet4!G654</f>
        <v>5117</v>
      </c>
      <c r="E24" s="23">
        <f>Sheet4!H64+Sheet4!H654</f>
        <v>16500</v>
      </c>
      <c r="F24" s="23">
        <f>Sheet4!I64+Sheet4!I654</f>
        <v>0</v>
      </c>
      <c r="G24" s="23">
        <f>Sheet4!J64+Sheet4!J654</f>
        <v>0</v>
      </c>
      <c r="H24" s="23">
        <f>Sheet4!K64+Sheet4!K654</f>
        <v>16500</v>
      </c>
      <c r="I24" s="46">
        <f t="shared" si="1"/>
        <v>165</v>
      </c>
    </row>
    <row r="25" spans="1:9" ht="12" customHeight="1" x14ac:dyDescent="0.25">
      <c r="A25" s="44">
        <v>613700</v>
      </c>
      <c r="B25" s="22" t="s">
        <v>65</v>
      </c>
      <c r="C25" s="23">
        <f>Sheet4!F66+Sheet4!F712</f>
        <v>754432</v>
      </c>
      <c r="D25" s="23">
        <f>Sheet4!G66+Sheet4!G712+Sheet4!G657</f>
        <v>503498</v>
      </c>
      <c r="E25" s="23">
        <f>Sheet4!H66+Sheet4!H712+Sheet4!H657</f>
        <v>90924</v>
      </c>
      <c r="F25" s="23">
        <f>Sheet4!I66+Sheet4!I712+Sheet4!I657</f>
        <v>861592</v>
      </c>
      <c r="G25" s="23">
        <f>Sheet4!J66+Sheet4!J712+Sheet4!J657</f>
        <v>7000</v>
      </c>
      <c r="H25" s="23">
        <f>Sheet4!K66+Sheet4!K712+Sheet4!K657</f>
        <v>959516</v>
      </c>
      <c r="I25" s="46">
        <f t="shared" si="1"/>
        <v>127.18389463861554</v>
      </c>
    </row>
    <row r="26" spans="1:9" ht="12" customHeight="1" x14ac:dyDescent="0.25">
      <c r="A26" s="44">
        <v>613800</v>
      </c>
      <c r="B26" s="22" t="s">
        <v>66</v>
      </c>
      <c r="C26" s="23">
        <f>Sheet4!F79+Sheet4!F715</f>
        <v>18244</v>
      </c>
      <c r="D26" s="23">
        <f>Sheet4!G79+Sheet4!G715</f>
        <v>13431</v>
      </c>
      <c r="E26" s="23">
        <f>Sheet4!H79+Sheet4!H715</f>
        <v>18000</v>
      </c>
      <c r="F26" s="23">
        <f>Sheet4!I79+Sheet4!I715</f>
        <v>0</v>
      </c>
      <c r="G26" s="23">
        <f>Sheet4!J79+Sheet4!J715</f>
        <v>0</v>
      </c>
      <c r="H26" s="23">
        <f>Sheet4!K79+Sheet4!K715</f>
        <v>18000</v>
      </c>
      <c r="I26" s="46">
        <f t="shared" si="1"/>
        <v>98.662573996930504</v>
      </c>
    </row>
    <row r="27" spans="1:9" ht="12" customHeight="1" x14ac:dyDescent="0.25">
      <c r="A27" s="44">
        <v>613900</v>
      </c>
      <c r="B27" s="22" t="s">
        <v>67</v>
      </c>
      <c r="C27" s="23">
        <f>Sheet4!F84+Sheet4!F658+Sheet4!F718+Sheet4!F780</f>
        <v>518183</v>
      </c>
      <c r="D27" s="23">
        <f>Sheet4!G84+Sheet4!G658+Sheet4!G718+Sheet4!G780</f>
        <v>357699</v>
      </c>
      <c r="E27" s="23">
        <f>Sheet4!H84+Sheet4!H658+Sheet4!H718+Sheet4!H780</f>
        <v>662751</v>
      </c>
      <c r="F27" s="23">
        <f>Sheet4!I84+Sheet4!I658+Sheet4!I718+Sheet4!I780</f>
        <v>0</v>
      </c>
      <c r="G27" s="23">
        <f>Sheet4!J84+Sheet4!J658+Sheet4!J718+Sheet4!J780</f>
        <v>500</v>
      </c>
      <c r="H27" s="23">
        <f>Sheet4!K84+Sheet4!K658+Sheet4!K718+Sheet4!K780</f>
        <v>663251</v>
      </c>
      <c r="I27" s="46">
        <f t="shared" si="1"/>
        <v>127.99551509794802</v>
      </c>
    </row>
    <row r="28" spans="1:9" ht="11.25" customHeight="1" x14ac:dyDescent="0.25">
      <c r="A28" s="41">
        <v>614000</v>
      </c>
      <c r="B28" s="18" t="s">
        <v>68</v>
      </c>
      <c r="C28" s="19">
        <f t="shared" ref="C28:G28" si="6">C29+C30+C31+C32+C34+C33</f>
        <v>5251800</v>
      </c>
      <c r="D28" s="19">
        <f t="shared" si="6"/>
        <v>3015721</v>
      </c>
      <c r="E28" s="19">
        <f t="shared" si="6"/>
        <v>3400462</v>
      </c>
      <c r="F28" s="19">
        <f t="shared" si="6"/>
        <v>798000</v>
      </c>
      <c r="G28" s="19">
        <f t="shared" si="6"/>
        <v>1381318</v>
      </c>
      <c r="H28" s="19">
        <f t="shared" ref="H28" si="7">H29+H30+H31+H32+H34+H33</f>
        <v>5579780</v>
      </c>
      <c r="I28" s="43">
        <f t="shared" si="1"/>
        <v>106.24509691915154</v>
      </c>
    </row>
    <row r="29" spans="1:9" ht="11.25" customHeight="1" x14ac:dyDescent="0.25">
      <c r="A29" s="44">
        <v>614100</v>
      </c>
      <c r="B29" s="25" t="s">
        <v>69</v>
      </c>
      <c r="C29" s="23">
        <f>Sheet4!F113</f>
        <v>111000</v>
      </c>
      <c r="D29" s="23">
        <f>Sheet4!G113</f>
        <v>45620</v>
      </c>
      <c r="E29" s="23">
        <f>Sheet4!H113</f>
        <v>25500</v>
      </c>
      <c r="F29" s="23">
        <f>Sheet4!I113</f>
        <v>0</v>
      </c>
      <c r="G29" s="23">
        <f>Sheet4!J113</f>
        <v>58741</v>
      </c>
      <c r="H29" s="23">
        <f>Sheet4!K113</f>
        <v>84241</v>
      </c>
      <c r="I29" s="46">
        <f t="shared" si="1"/>
        <v>75.89279279279279</v>
      </c>
    </row>
    <row r="30" spans="1:9" ht="12" customHeight="1" x14ac:dyDescent="0.25">
      <c r="A30" s="44">
        <v>614200</v>
      </c>
      <c r="B30" s="22" t="s">
        <v>70</v>
      </c>
      <c r="C30" s="23">
        <f>Sheet4!F118+Sheet4!F729</f>
        <v>1530800</v>
      </c>
      <c r="D30" s="23">
        <f>Sheet4!G118+Sheet4!G729</f>
        <v>922000</v>
      </c>
      <c r="E30" s="23">
        <f>Sheet4!H118+Sheet4!H729</f>
        <v>517200</v>
      </c>
      <c r="F30" s="23">
        <f>Sheet4!I118+Sheet4!I729</f>
        <v>452600</v>
      </c>
      <c r="G30" s="23">
        <f>Sheet4!J118+Sheet4!J729</f>
        <v>910000</v>
      </c>
      <c r="H30" s="23">
        <f>Sheet4!K118+Sheet4!K729</f>
        <v>1879800</v>
      </c>
      <c r="I30" s="46">
        <f t="shared" si="1"/>
        <v>122.7985367128299</v>
      </c>
    </row>
    <row r="31" spans="1:9" ht="12" customHeight="1" x14ac:dyDescent="0.25">
      <c r="A31" s="44">
        <v>614300</v>
      </c>
      <c r="B31" s="22" t="s">
        <v>138</v>
      </c>
      <c r="C31" s="23">
        <f>Sheet4!F129</f>
        <v>1595000</v>
      </c>
      <c r="D31" s="23">
        <f>Sheet4!G129</f>
        <v>537840</v>
      </c>
      <c r="E31" s="23">
        <f>Sheet4!H129</f>
        <v>917950</v>
      </c>
      <c r="F31" s="23">
        <f>Sheet4!I129</f>
        <v>345400</v>
      </c>
      <c r="G31" s="23">
        <f>Sheet4!J129</f>
        <v>412577</v>
      </c>
      <c r="H31" s="23">
        <f>Sheet4!K129</f>
        <v>1675927</v>
      </c>
      <c r="I31" s="46">
        <f t="shared" si="1"/>
        <v>105.07379310344827</v>
      </c>
    </row>
    <row r="32" spans="1:9" ht="12" customHeight="1" x14ac:dyDescent="0.25">
      <c r="A32" s="44">
        <v>614400</v>
      </c>
      <c r="B32" s="22" t="s">
        <v>71</v>
      </c>
      <c r="C32" s="23">
        <f>Sheet4!F164</f>
        <v>1793000</v>
      </c>
      <c r="D32" s="23">
        <f>Sheet4!G164</f>
        <v>1490000</v>
      </c>
      <c r="E32" s="23">
        <f>Sheet4!H164</f>
        <v>1795000</v>
      </c>
      <c r="F32" s="23">
        <f>Sheet4!I164</f>
        <v>0</v>
      </c>
      <c r="G32" s="23">
        <f>Sheet4!J164</f>
        <v>0</v>
      </c>
      <c r="H32" s="23">
        <f>Sheet4!K164</f>
        <v>1795000</v>
      </c>
      <c r="I32" s="46">
        <f t="shared" si="1"/>
        <v>100.11154489682097</v>
      </c>
    </row>
    <row r="33" spans="1:9" ht="12" customHeight="1" x14ac:dyDescent="0.25">
      <c r="A33" s="44">
        <v>614500</v>
      </c>
      <c r="B33" s="22" t="s">
        <v>510</v>
      </c>
      <c r="C33" s="23">
        <f>Sheet4!F175</f>
        <v>155000</v>
      </c>
      <c r="D33" s="23">
        <f>Sheet4!G175</f>
        <v>0</v>
      </c>
      <c r="E33" s="23">
        <f>Sheet4!H175</f>
        <v>0</v>
      </c>
      <c r="F33" s="23">
        <f>Sheet4!I175</f>
        <v>0</v>
      </c>
      <c r="G33" s="23">
        <f>Sheet4!J175</f>
        <v>0</v>
      </c>
      <c r="H33" s="23">
        <f>Sheet4!K175</f>
        <v>0</v>
      </c>
      <c r="I33" s="46">
        <f t="shared" si="1"/>
        <v>0</v>
      </c>
    </row>
    <row r="34" spans="1:9" ht="12" customHeight="1" x14ac:dyDescent="0.25">
      <c r="A34" s="44">
        <v>614800</v>
      </c>
      <c r="B34" s="22" t="s">
        <v>72</v>
      </c>
      <c r="C34" s="23">
        <f>Sheet4!F666+Sheet4!F178+Sheet4!F746</f>
        <v>67000</v>
      </c>
      <c r="D34" s="23">
        <f>Sheet4!G666+Sheet4!G178+Sheet4!G746</f>
        <v>20261</v>
      </c>
      <c r="E34" s="23">
        <f>Sheet4!H666+Sheet4!H178+Sheet4!H746</f>
        <v>144812</v>
      </c>
      <c r="F34" s="23">
        <f>Sheet4!I666+Sheet4!I178+Sheet4!I746</f>
        <v>0</v>
      </c>
      <c r="G34" s="23">
        <f>Sheet4!J666+Sheet4!J178+Sheet4!J746</f>
        <v>0</v>
      </c>
      <c r="H34" s="23">
        <f>Sheet4!K666+Sheet4!K178+Sheet4!K746</f>
        <v>144812</v>
      </c>
      <c r="I34" s="46">
        <f t="shared" si="1"/>
        <v>216.13731343283584</v>
      </c>
    </row>
    <row r="35" spans="1:9" ht="11.25" customHeight="1" x14ac:dyDescent="0.25">
      <c r="A35" s="41">
        <v>615000</v>
      </c>
      <c r="B35" s="18" t="s">
        <v>73</v>
      </c>
      <c r="C35" s="19">
        <f>C36+C37+C38</f>
        <v>584168</v>
      </c>
      <c r="D35" s="19">
        <f t="shared" ref="D35:H35" si="8">D36+D37+D38</f>
        <v>252613</v>
      </c>
      <c r="E35" s="19">
        <f t="shared" si="8"/>
        <v>412230</v>
      </c>
      <c r="F35" s="19">
        <f t="shared" si="8"/>
        <v>0</v>
      </c>
      <c r="G35" s="19">
        <f t="shared" si="8"/>
        <v>104188</v>
      </c>
      <c r="H35" s="19">
        <f t="shared" si="8"/>
        <v>516418</v>
      </c>
      <c r="I35" s="43">
        <f t="shared" si="1"/>
        <v>88.402308924829839</v>
      </c>
    </row>
    <row r="36" spans="1:9" ht="11.25" customHeight="1" x14ac:dyDescent="0.25">
      <c r="A36" s="35">
        <v>615200</v>
      </c>
      <c r="B36" s="35" t="s">
        <v>589</v>
      </c>
      <c r="C36" s="31">
        <f>Sheet4!F184</f>
        <v>398907</v>
      </c>
      <c r="D36" s="31">
        <f>Sheet4!G184</f>
        <v>175907</v>
      </c>
      <c r="E36" s="31">
        <f>Sheet4!H184</f>
        <v>400000</v>
      </c>
      <c r="F36" s="31">
        <f>Sheet4!I184</f>
        <v>0</v>
      </c>
      <c r="G36" s="31">
        <f>Sheet4!J184</f>
        <v>0</v>
      </c>
      <c r="H36" s="31">
        <f>Sheet4!K184</f>
        <v>400000</v>
      </c>
      <c r="I36" s="43">
        <f t="shared" si="1"/>
        <v>100.27399870145173</v>
      </c>
    </row>
    <row r="37" spans="1:9" ht="11.25" customHeight="1" x14ac:dyDescent="0.25">
      <c r="A37" s="35">
        <v>615300</v>
      </c>
      <c r="B37" s="153" t="s">
        <v>514</v>
      </c>
      <c r="C37" s="31">
        <f>Sheet4!F188</f>
        <v>33423</v>
      </c>
      <c r="D37" s="31">
        <f>Sheet4!G188</f>
        <v>33422</v>
      </c>
      <c r="E37" s="31">
        <f>Sheet4!H188</f>
        <v>0</v>
      </c>
      <c r="F37" s="31">
        <f>Sheet4!I188</f>
        <v>0</v>
      </c>
      <c r="G37" s="31">
        <f>Sheet4!J188</f>
        <v>57988</v>
      </c>
      <c r="H37" s="31">
        <f>Sheet4!K188</f>
        <v>57988</v>
      </c>
      <c r="I37" s="43">
        <f t="shared" si="1"/>
        <v>173.49729228375671</v>
      </c>
    </row>
    <row r="38" spans="1:9" ht="11.25" customHeight="1" x14ac:dyDescent="0.25">
      <c r="A38" s="35">
        <v>615400</v>
      </c>
      <c r="B38" s="36" t="s">
        <v>590</v>
      </c>
      <c r="C38" s="31">
        <f>Sheet4!F191</f>
        <v>151838</v>
      </c>
      <c r="D38" s="31">
        <f>Sheet4!G191</f>
        <v>43284</v>
      </c>
      <c r="E38" s="31">
        <f>Sheet4!H191</f>
        <v>12230</v>
      </c>
      <c r="F38" s="31">
        <f>Sheet4!I191</f>
        <v>0</v>
      </c>
      <c r="G38" s="31">
        <f>Sheet4!J191</f>
        <v>46200</v>
      </c>
      <c r="H38" s="31">
        <f>Sheet4!K191</f>
        <v>58430</v>
      </c>
      <c r="I38" s="43"/>
    </row>
    <row r="39" spans="1:9" ht="11.25" customHeight="1" x14ac:dyDescent="0.25">
      <c r="A39" s="41">
        <v>616000</v>
      </c>
      <c r="B39" s="18" t="s">
        <v>74</v>
      </c>
      <c r="C39" s="19">
        <f>Sheet4!F194</f>
        <v>4000</v>
      </c>
      <c r="D39" s="19">
        <f>Sheet4!G194</f>
        <v>1965</v>
      </c>
      <c r="E39" s="19">
        <f>Sheet4!H194</f>
        <v>10000</v>
      </c>
      <c r="F39" s="19">
        <f>Sheet4!I194</f>
        <v>0</v>
      </c>
      <c r="G39" s="19">
        <f>Sheet4!J194</f>
        <v>0</v>
      </c>
      <c r="H39" s="19">
        <f>Sheet4!K194</f>
        <v>10000</v>
      </c>
      <c r="I39" s="43">
        <f t="shared" si="1"/>
        <v>250</v>
      </c>
    </row>
    <row r="40" spans="1:9" ht="11.25" customHeight="1" x14ac:dyDescent="0.25">
      <c r="A40" s="44"/>
      <c r="B40" s="25" t="s">
        <v>75</v>
      </c>
      <c r="C40" s="53">
        <f t="shared" ref="C40:H40" si="9">C41+C42</f>
        <v>3586368</v>
      </c>
      <c r="D40" s="53">
        <f t="shared" si="9"/>
        <v>846141</v>
      </c>
      <c r="E40" s="53">
        <f t="shared" si="9"/>
        <v>1200000</v>
      </c>
      <c r="F40" s="53">
        <f t="shared" si="9"/>
        <v>1356845</v>
      </c>
      <c r="G40" s="53">
        <f t="shared" si="9"/>
        <v>1863136</v>
      </c>
      <c r="H40" s="53">
        <f t="shared" si="9"/>
        <v>4419981</v>
      </c>
      <c r="I40" s="46">
        <f t="shared" si="1"/>
        <v>123.243933695594</v>
      </c>
    </row>
    <row r="41" spans="1:9" ht="11.25" customHeight="1" x14ac:dyDescent="0.25">
      <c r="A41" s="41">
        <v>821000</v>
      </c>
      <c r="B41" s="18" t="s">
        <v>76</v>
      </c>
      <c r="C41" s="19">
        <f>Sheet4!F197+Sheet4!F750</f>
        <v>3551368</v>
      </c>
      <c r="D41" s="19">
        <f>Sheet4!G197+Sheet4!G750</f>
        <v>831553</v>
      </c>
      <c r="E41" s="19">
        <f>Sheet4!H197+Sheet4!H750</f>
        <v>1125000</v>
      </c>
      <c r="F41" s="19">
        <f>Sheet4!I197+Sheet4!I750</f>
        <v>1356845</v>
      </c>
      <c r="G41" s="19">
        <f>Sheet4!J197+Sheet4!J750</f>
        <v>1863136</v>
      </c>
      <c r="H41" s="19">
        <f>Sheet4!K197+Sheet4!K750</f>
        <v>4344981</v>
      </c>
      <c r="I41" s="43">
        <f t="shared" si="1"/>
        <v>122.34668443259049</v>
      </c>
    </row>
    <row r="42" spans="1:9" ht="10.5" customHeight="1" x14ac:dyDescent="0.25">
      <c r="A42" s="54">
        <v>823000</v>
      </c>
      <c r="B42" s="20" t="s">
        <v>77</v>
      </c>
      <c r="C42" s="21">
        <f>Sheet4!F229</f>
        <v>35000</v>
      </c>
      <c r="D42" s="21">
        <f>Sheet4!G229</f>
        <v>14588</v>
      </c>
      <c r="E42" s="21">
        <f>Sheet4!H229</f>
        <v>75000</v>
      </c>
      <c r="F42" s="21">
        <f>Sheet4!I229</f>
        <v>0</v>
      </c>
      <c r="G42" s="21">
        <f>Sheet4!J229</f>
        <v>0</v>
      </c>
      <c r="H42" s="21">
        <f>Sheet4!K229</f>
        <v>75000</v>
      </c>
      <c r="I42" s="46">
        <f t="shared" si="1"/>
        <v>214.28571428571428</v>
      </c>
    </row>
    <row r="43" spans="1:9" ht="9.75" customHeight="1" x14ac:dyDescent="0.25">
      <c r="A43" s="55"/>
      <c r="B43" s="56" t="s">
        <v>159</v>
      </c>
      <c r="C43" s="57">
        <f>Sheet4!F231</f>
        <v>75470</v>
      </c>
      <c r="D43" s="57">
        <f>Sheet4!G231</f>
        <v>0</v>
      </c>
      <c r="E43" s="57">
        <f>Sheet4!H231</f>
        <v>75470</v>
      </c>
      <c r="F43" s="57">
        <f>Sheet4!I231</f>
        <v>0</v>
      </c>
      <c r="G43" s="57">
        <f>Sheet4!J231</f>
        <v>0</v>
      </c>
      <c r="H43" s="57">
        <f>Sheet4!K231</f>
        <v>75470</v>
      </c>
      <c r="I43" s="58">
        <f t="shared" si="1"/>
        <v>100</v>
      </c>
    </row>
    <row r="44" spans="1:9" x14ac:dyDescent="0.25">
      <c r="A44" s="3"/>
      <c r="B44" s="3"/>
      <c r="C44" s="3"/>
      <c r="D44" s="3"/>
      <c r="E44" s="3"/>
      <c r="F44" s="3"/>
    </row>
    <row r="45" spans="1:9" x14ac:dyDescent="0.25">
      <c r="A45" s="3"/>
      <c r="B45" s="3"/>
      <c r="C45" s="3"/>
      <c r="D45" s="3"/>
      <c r="E45" s="3"/>
      <c r="F45" s="3"/>
    </row>
    <row r="46" spans="1:9" x14ac:dyDescent="0.25">
      <c r="A46" s="3"/>
      <c r="B46" s="3"/>
      <c r="C46" s="3"/>
      <c r="D46" s="3"/>
      <c r="E46" s="3"/>
      <c r="F46" s="3"/>
    </row>
    <row r="47" spans="1:9" x14ac:dyDescent="0.25">
      <c r="A47" s="3"/>
      <c r="B47" s="3"/>
      <c r="C47" s="3"/>
      <c r="D47" s="3"/>
      <c r="E47" s="3"/>
      <c r="F47" s="3"/>
    </row>
    <row r="48" spans="1:9" x14ac:dyDescent="0.25">
      <c r="A48" s="3"/>
      <c r="B48" s="3"/>
      <c r="C48" s="3"/>
      <c r="D48" s="3"/>
      <c r="E48" s="3"/>
      <c r="F48" s="3"/>
    </row>
    <row r="49" spans="1:6" x14ac:dyDescent="0.25">
      <c r="A49" s="4"/>
      <c r="B49" s="4"/>
      <c r="C49" s="4"/>
      <c r="D49" s="4"/>
      <c r="E49" s="4"/>
      <c r="F49" s="4"/>
    </row>
    <row r="50" spans="1:6" x14ac:dyDescent="0.25">
      <c r="A50" s="4"/>
      <c r="B50" s="4"/>
      <c r="C50" s="4"/>
      <c r="D50" s="4"/>
      <c r="E50" s="4"/>
      <c r="F50" s="4"/>
    </row>
    <row r="51" spans="1:6" x14ac:dyDescent="0.25">
      <c r="A51" s="4"/>
      <c r="B51" s="4"/>
      <c r="C51" s="4"/>
      <c r="D51" s="4"/>
      <c r="E51" s="4"/>
      <c r="F51" s="4"/>
    </row>
    <row r="52" spans="1:6" x14ac:dyDescent="0.25">
      <c r="A52" s="4"/>
      <c r="B52" s="4"/>
      <c r="C52" s="4"/>
      <c r="D52" s="4"/>
      <c r="E52" s="4"/>
      <c r="F52" s="4"/>
    </row>
    <row r="53" spans="1:6" x14ac:dyDescent="0.25">
      <c r="A53" s="4"/>
      <c r="B53" s="4"/>
      <c r="C53" s="4"/>
      <c r="D53" s="4"/>
      <c r="E53" s="4"/>
      <c r="F53" s="4"/>
    </row>
    <row r="54" spans="1:6" x14ac:dyDescent="0.25">
      <c r="A54" s="4"/>
      <c r="B54" s="4"/>
      <c r="C54" s="4"/>
      <c r="D54" s="4"/>
      <c r="E54" s="4"/>
      <c r="F54" s="4"/>
    </row>
    <row r="55" spans="1:6" x14ac:dyDescent="0.25">
      <c r="A55" s="4"/>
      <c r="B55" s="4"/>
      <c r="C55" s="4"/>
      <c r="D55" s="4"/>
      <c r="E55" s="4"/>
      <c r="F55" s="4"/>
    </row>
    <row r="56" spans="1:6" x14ac:dyDescent="0.25">
      <c r="A56" s="4"/>
      <c r="B56" s="4"/>
      <c r="C56" s="4"/>
      <c r="D56" s="4"/>
      <c r="E56" s="4"/>
      <c r="F56" s="4"/>
    </row>
  </sheetData>
  <mergeCells count="6">
    <mergeCell ref="A1:A2"/>
    <mergeCell ref="E1:H1"/>
    <mergeCell ref="I1:I2"/>
    <mergeCell ref="C1:C2"/>
    <mergeCell ref="D1:D2"/>
    <mergeCell ref="B1:B2"/>
  </mergeCells>
  <pageMargins left="0.38" right="0.62" top="0.39583333333333331" bottom="0.46" header="0.2" footer="0.3"/>
  <pageSetup paperSize="9" orientation="landscape" r:id="rId1"/>
  <headerFooter alignWithMargins="0">
    <oddHeader>&amp;L&amp;"+,Podebljano"&amp;10B - RASHODI I IZDACI&amp;R&amp;"+,Obično"&amp;8Budžet za 2021. godinu</oddHeader>
    <oddFooter>&amp;C&amp;"+,Obično"&amp;8 5&amp;R&amp;"+,Obično"&amp;8OPĆINA VELIKA KLADUŠA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95"/>
  <sheetViews>
    <sheetView tabSelected="1" showRuler="0" view="pageLayout" zoomScale="120" zoomScalePageLayoutView="120" workbookViewId="0">
      <selection activeCell="H137" sqref="H137:H138"/>
    </sheetView>
  </sheetViews>
  <sheetFormatPr defaultRowHeight="15" x14ac:dyDescent="0.25"/>
  <cols>
    <col min="1" max="1" width="6.42578125" style="123" customWidth="1"/>
    <col min="2" max="2" width="6.28515625" style="123" customWidth="1"/>
    <col min="3" max="3" width="6.7109375" style="123" customWidth="1"/>
    <col min="4" max="4" width="8" style="123" customWidth="1"/>
    <col min="5" max="5" width="39.5703125" style="123" customWidth="1"/>
    <col min="6" max="6" width="9.5703125" style="123" customWidth="1"/>
    <col min="7" max="7" width="11.42578125" style="123" customWidth="1"/>
    <col min="8" max="8" width="10.85546875" style="123" customWidth="1"/>
    <col min="9" max="9" width="11" style="123" customWidth="1"/>
    <col min="10" max="10" width="10.85546875" style="123" customWidth="1"/>
    <col min="11" max="11" width="11.42578125" style="123" customWidth="1"/>
    <col min="12" max="12" width="5.7109375" style="123" customWidth="1"/>
    <col min="13" max="16384" width="9.140625" style="123"/>
  </cols>
  <sheetData>
    <row r="1" spans="1:12" ht="14.25" customHeight="1" x14ac:dyDescent="0.25">
      <c r="A1" s="355" t="s">
        <v>289</v>
      </c>
      <c r="B1" s="355"/>
      <c r="C1" s="355"/>
      <c r="D1" s="355"/>
    </row>
    <row r="2" spans="1:12" ht="13.5" customHeight="1" x14ac:dyDescent="0.25">
      <c r="A2" s="356" t="s">
        <v>290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</row>
    <row r="3" spans="1:12" ht="12.75" customHeight="1" x14ac:dyDescent="0.25">
      <c r="A3" s="357" t="s">
        <v>622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</row>
    <row r="4" spans="1:12" ht="14.25" customHeight="1" x14ac:dyDescent="0.25">
      <c r="A4" s="344" t="s">
        <v>291</v>
      </c>
      <c r="B4" s="344"/>
      <c r="C4" s="344"/>
      <c r="D4" s="345"/>
      <c r="E4" s="345"/>
      <c r="F4" s="124"/>
      <c r="G4" s="124"/>
      <c r="H4" s="124"/>
      <c r="I4" s="124"/>
      <c r="J4" s="124"/>
      <c r="K4" s="124"/>
      <c r="L4" s="124"/>
    </row>
    <row r="5" spans="1:12" ht="23.25" customHeight="1" x14ac:dyDescent="0.25">
      <c r="A5" s="346" t="s">
        <v>78</v>
      </c>
      <c r="B5" s="348" t="s">
        <v>283</v>
      </c>
      <c r="C5" s="348" t="s">
        <v>284</v>
      </c>
      <c r="D5" s="350" t="s">
        <v>285</v>
      </c>
      <c r="E5" s="343" t="s">
        <v>79</v>
      </c>
      <c r="F5" s="353" t="s">
        <v>462</v>
      </c>
      <c r="G5" s="353" t="s">
        <v>569</v>
      </c>
      <c r="H5" s="343" t="s">
        <v>567</v>
      </c>
      <c r="I5" s="343"/>
      <c r="J5" s="343"/>
      <c r="K5" s="343"/>
      <c r="L5" s="341" t="s">
        <v>309</v>
      </c>
    </row>
    <row r="6" spans="1:12" ht="38.25" customHeight="1" x14ac:dyDescent="0.25">
      <c r="A6" s="347"/>
      <c r="B6" s="349"/>
      <c r="C6" s="349"/>
      <c r="D6" s="351"/>
      <c r="E6" s="352"/>
      <c r="F6" s="354"/>
      <c r="G6" s="354"/>
      <c r="H6" s="125" t="s">
        <v>303</v>
      </c>
      <c r="I6" s="125" t="s">
        <v>304</v>
      </c>
      <c r="J6" s="125" t="s">
        <v>305</v>
      </c>
      <c r="K6" s="126" t="s">
        <v>306</v>
      </c>
      <c r="L6" s="342"/>
    </row>
    <row r="7" spans="1:12" ht="9" customHeight="1" x14ac:dyDescent="0.25">
      <c r="A7" s="127">
        <v>1</v>
      </c>
      <c r="B7" s="128">
        <v>2</v>
      </c>
      <c r="C7" s="128">
        <v>3</v>
      </c>
      <c r="D7" s="129">
        <v>4</v>
      </c>
      <c r="E7" s="128">
        <v>5</v>
      </c>
      <c r="F7" s="129">
        <v>6</v>
      </c>
      <c r="G7" s="129">
        <v>7</v>
      </c>
      <c r="H7" s="129">
        <v>8</v>
      </c>
      <c r="I7" s="129">
        <v>9</v>
      </c>
      <c r="J7" s="129">
        <v>10</v>
      </c>
      <c r="K7" s="129">
        <v>11</v>
      </c>
      <c r="L7" s="130">
        <v>12</v>
      </c>
    </row>
    <row r="8" spans="1:12" ht="17.25" customHeight="1" x14ac:dyDescent="0.25">
      <c r="A8" s="278"/>
      <c r="B8" s="279"/>
      <c r="C8" s="279"/>
      <c r="D8" s="280"/>
      <c r="E8" s="279" t="s">
        <v>220</v>
      </c>
      <c r="F8" s="131">
        <f t="shared" ref="F8:K8" si="0">F9+F196+F231</f>
        <v>13646123</v>
      </c>
      <c r="G8" s="131">
        <f t="shared" si="0"/>
        <v>7051963</v>
      </c>
      <c r="H8" s="131">
        <f t="shared" si="0"/>
        <v>9134833</v>
      </c>
      <c r="I8" s="131">
        <f t="shared" si="0"/>
        <v>3278621</v>
      </c>
      <c r="J8" s="131">
        <f t="shared" si="0"/>
        <v>2456142</v>
      </c>
      <c r="K8" s="131">
        <f t="shared" si="0"/>
        <v>14869596</v>
      </c>
      <c r="L8" s="132">
        <f t="shared" ref="L8:L43" si="1">K8/F8*100</f>
        <v>108.96571868801124</v>
      </c>
    </row>
    <row r="9" spans="1:12" ht="12" customHeight="1" x14ac:dyDescent="0.25">
      <c r="A9" s="133">
        <v>10</v>
      </c>
      <c r="B9" s="134">
        <v>101</v>
      </c>
      <c r="C9" s="135" t="s">
        <v>286</v>
      </c>
      <c r="D9" s="134"/>
      <c r="E9" s="109" t="s">
        <v>80</v>
      </c>
      <c r="F9" s="94">
        <f t="shared" ref="F9:K9" si="2">F10+F22+F24+F112+F183+F194</f>
        <v>10009285</v>
      </c>
      <c r="G9" s="94">
        <f t="shared" si="2"/>
        <v>6210214</v>
      </c>
      <c r="H9" s="94">
        <f t="shared" si="2"/>
        <v>7889363</v>
      </c>
      <c r="I9" s="94">
        <f t="shared" si="2"/>
        <v>1921776</v>
      </c>
      <c r="J9" s="94">
        <f t="shared" si="2"/>
        <v>593006</v>
      </c>
      <c r="K9" s="94">
        <f t="shared" si="2"/>
        <v>10404145</v>
      </c>
      <c r="L9" s="132">
        <f t="shared" si="1"/>
        <v>103.94493712587862</v>
      </c>
    </row>
    <row r="10" spans="1:12" ht="13.5" customHeight="1" x14ac:dyDescent="0.25">
      <c r="A10" s="133">
        <v>10</v>
      </c>
      <c r="B10" s="134">
        <v>101</v>
      </c>
      <c r="C10" s="135" t="s">
        <v>286</v>
      </c>
      <c r="D10" s="109">
        <v>611000</v>
      </c>
      <c r="E10" s="109" t="s">
        <v>48</v>
      </c>
      <c r="F10" s="85">
        <f>F11+F14</f>
        <v>2845931</v>
      </c>
      <c r="G10" s="85">
        <f t="shared" ref="G10:K10" si="3">G11+G14</f>
        <v>2013964</v>
      </c>
      <c r="H10" s="85">
        <f t="shared" si="3"/>
        <v>2896405</v>
      </c>
      <c r="I10" s="85">
        <f t="shared" si="3"/>
        <v>0</v>
      </c>
      <c r="J10" s="85">
        <f t="shared" si="3"/>
        <v>0</v>
      </c>
      <c r="K10" s="85">
        <f t="shared" si="3"/>
        <v>2896405</v>
      </c>
      <c r="L10" s="132">
        <f t="shared" si="1"/>
        <v>101.77354967495698</v>
      </c>
    </row>
    <row r="11" spans="1:12" ht="12.75" customHeight="1" x14ac:dyDescent="0.25">
      <c r="A11" s="111">
        <v>10</v>
      </c>
      <c r="B11" s="136">
        <v>101</v>
      </c>
      <c r="C11" s="137" t="s">
        <v>286</v>
      </c>
      <c r="D11" s="109">
        <v>611100</v>
      </c>
      <c r="E11" s="109" t="s">
        <v>136</v>
      </c>
      <c r="F11" s="85">
        <f t="shared" ref="F11:J11" si="4">F12+F13</f>
        <v>2437448</v>
      </c>
      <c r="G11" s="85">
        <f t="shared" si="4"/>
        <v>1754935</v>
      </c>
      <c r="H11" s="85">
        <f t="shared" si="4"/>
        <v>2492678</v>
      </c>
      <c r="I11" s="85">
        <f t="shared" si="4"/>
        <v>0</v>
      </c>
      <c r="J11" s="85">
        <f t="shared" si="4"/>
        <v>0</v>
      </c>
      <c r="K11" s="85">
        <f>H11+I11+J11</f>
        <v>2492678</v>
      </c>
      <c r="L11" s="132">
        <f t="shared" si="1"/>
        <v>102.26589449292867</v>
      </c>
    </row>
    <row r="12" spans="1:12" ht="12" customHeight="1" x14ac:dyDescent="0.25">
      <c r="A12" s="111">
        <v>10</v>
      </c>
      <c r="B12" s="136">
        <v>101</v>
      </c>
      <c r="C12" s="137" t="s">
        <v>286</v>
      </c>
      <c r="D12" s="35">
        <v>611111</v>
      </c>
      <c r="E12" s="35" t="s">
        <v>81</v>
      </c>
      <c r="F12" s="31">
        <f t="shared" ref="F12:H13" si="5">F242+F268+F305+F355+F387+F423+F477+F591</f>
        <v>1662467</v>
      </c>
      <c r="G12" s="31">
        <f t="shared" si="5"/>
        <v>1208901</v>
      </c>
      <c r="H12" s="31">
        <f t="shared" si="5"/>
        <v>1722262</v>
      </c>
      <c r="I12" s="31">
        <v>0</v>
      </c>
      <c r="J12" s="31">
        <v>0</v>
      </c>
      <c r="K12" s="31">
        <f>H12+I12+J12</f>
        <v>1722262</v>
      </c>
      <c r="L12" s="138">
        <f t="shared" si="1"/>
        <v>103.59676312371914</v>
      </c>
    </row>
    <row r="13" spans="1:12" ht="10.5" customHeight="1" x14ac:dyDescent="0.25">
      <c r="A13" s="111">
        <v>10</v>
      </c>
      <c r="B13" s="136">
        <v>101</v>
      </c>
      <c r="C13" s="137" t="s">
        <v>286</v>
      </c>
      <c r="D13" s="35">
        <v>611130</v>
      </c>
      <c r="E13" s="35" t="s">
        <v>82</v>
      </c>
      <c r="F13" s="31">
        <f t="shared" si="5"/>
        <v>774981</v>
      </c>
      <c r="G13" s="31">
        <f t="shared" si="5"/>
        <v>546034</v>
      </c>
      <c r="H13" s="31">
        <f t="shared" si="5"/>
        <v>770416</v>
      </c>
      <c r="I13" s="31">
        <v>0</v>
      </c>
      <c r="J13" s="31">
        <v>0</v>
      </c>
      <c r="K13" s="31">
        <f>H13+I13+J13</f>
        <v>770416</v>
      </c>
      <c r="L13" s="138">
        <f t="shared" si="1"/>
        <v>99.410953300790609</v>
      </c>
    </row>
    <row r="14" spans="1:12" ht="11.25" customHeight="1" x14ac:dyDescent="0.25">
      <c r="A14" s="111">
        <v>10</v>
      </c>
      <c r="B14" s="136">
        <v>101</v>
      </c>
      <c r="C14" s="137" t="s">
        <v>286</v>
      </c>
      <c r="D14" s="109">
        <v>611200</v>
      </c>
      <c r="E14" s="109" t="s">
        <v>49</v>
      </c>
      <c r="F14" s="85">
        <f>F15+F16+F17+F18+F20+F21+F19</f>
        <v>408483</v>
      </c>
      <c r="G14" s="85">
        <f>G15+G16+G17+G18+G20+G21+G19</f>
        <v>259029</v>
      </c>
      <c r="H14" s="85">
        <f>H15+H16+H17+H18+H20+H21+H19</f>
        <v>403727</v>
      </c>
      <c r="I14" s="85">
        <f t="shared" ref="I14:J14" si="6">I15+I16+I17+I18+I20+I21</f>
        <v>0</v>
      </c>
      <c r="J14" s="85">
        <f t="shared" si="6"/>
        <v>0</v>
      </c>
      <c r="K14" s="85">
        <f>K15+K16+K17+K18+K20+K21+K19</f>
        <v>403727</v>
      </c>
      <c r="L14" s="132">
        <f t="shared" si="1"/>
        <v>98.835692060624311</v>
      </c>
    </row>
    <row r="15" spans="1:12" ht="11.25" customHeight="1" x14ac:dyDescent="0.25">
      <c r="A15" s="111">
        <v>10</v>
      </c>
      <c r="B15" s="136">
        <v>101</v>
      </c>
      <c r="C15" s="137" t="s">
        <v>286</v>
      </c>
      <c r="D15" s="139">
        <v>611211</v>
      </c>
      <c r="E15" s="35" t="s">
        <v>50</v>
      </c>
      <c r="F15" s="31">
        <f t="shared" ref="F15:H17" si="7">F245+F271+F308+F358+F390+F426+F480+F594</f>
        <v>32302</v>
      </c>
      <c r="G15" s="31">
        <f t="shared" si="7"/>
        <v>22515</v>
      </c>
      <c r="H15" s="31">
        <f t="shared" si="7"/>
        <v>32302</v>
      </c>
      <c r="I15" s="31">
        <v>0</v>
      </c>
      <c r="J15" s="31">
        <v>0</v>
      </c>
      <c r="K15" s="31">
        <f t="shared" ref="K15:K50" si="8">H15+I15+J15</f>
        <v>32302</v>
      </c>
      <c r="L15" s="138">
        <f t="shared" si="1"/>
        <v>100</v>
      </c>
    </row>
    <row r="16" spans="1:12" ht="11.25" customHeight="1" x14ac:dyDescent="0.25">
      <c r="A16" s="111">
        <v>10</v>
      </c>
      <c r="B16" s="136">
        <v>101</v>
      </c>
      <c r="C16" s="137" t="s">
        <v>286</v>
      </c>
      <c r="D16" s="35">
        <v>611221</v>
      </c>
      <c r="E16" s="35" t="s">
        <v>51</v>
      </c>
      <c r="F16" s="31">
        <f t="shared" si="7"/>
        <v>214448</v>
      </c>
      <c r="G16" s="31">
        <f t="shared" si="7"/>
        <v>141509</v>
      </c>
      <c r="H16" s="31">
        <f t="shared" si="7"/>
        <v>228425</v>
      </c>
      <c r="I16" s="31">
        <v>0</v>
      </c>
      <c r="J16" s="31">
        <v>0</v>
      </c>
      <c r="K16" s="31">
        <f t="shared" si="8"/>
        <v>228425</v>
      </c>
      <c r="L16" s="138">
        <f t="shared" si="1"/>
        <v>106.51766395583078</v>
      </c>
    </row>
    <row r="17" spans="1:12" ht="10.5" customHeight="1" x14ac:dyDescent="0.25">
      <c r="A17" s="111">
        <v>10</v>
      </c>
      <c r="B17" s="136">
        <v>101</v>
      </c>
      <c r="C17" s="137" t="s">
        <v>286</v>
      </c>
      <c r="D17" s="35">
        <v>611224</v>
      </c>
      <c r="E17" s="35" t="s">
        <v>52</v>
      </c>
      <c r="F17" s="31">
        <f t="shared" si="7"/>
        <v>45408</v>
      </c>
      <c r="G17" s="31">
        <f t="shared" si="7"/>
        <v>44462</v>
      </c>
      <c r="H17" s="31">
        <f t="shared" si="7"/>
        <v>50000</v>
      </c>
      <c r="I17" s="31">
        <v>0</v>
      </c>
      <c r="J17" s="31">
        <v>0</v>
      </c>
      <c r="K17" s="31">
        <f t="shared" si="8"/>
        <v>50000</v>
      </c>
      <c r="L17" s="138">
        <f t="shared" si="1"/>
        <v>110.11275546159267</v>
      </c>
    </row>
    <row r="18" spans="1:12" ht="11.25" customHeight="1" x14ac:dyDescent="0.25">
      <c r="A18" s="111">
        <v>10</v>
      </c>
      <c r="B18" s="136">
        <v>101</v>
      </c>
      <c r="C18" s="137" t="s">
        <v>286</v>
      </c>
      <c r="D18" s="35">
        <v>611225</v>
      </c>
      <c r="E18" s="35" t="s">
        <v>53</v>
      </c>
      <c r="F18" s="31">
        <f>F274+F483+F597+F361</f>
        <v>46325</v>
      </c>
      <c r="G18" s="31">
        <f>G274+G483+G597+G361</f>
        <v>15381</v>
      </c>
      <c r="H18" s="31">
        <f>H274+H483+H597+H361</f>
        <v>30000</v>
      </c>
      <c r="I18" s="31">
        <f>I274+I483+I597</f>
        <v>0</v>
      </c>
      <c r="J18" s="31">
        <f>J274+J483+J597</f>
        <v>0</v>
      </c>
      <c r="K18" s="31">
        <f t="shared" si="8"/>
        <v>30000</v>
      </c>
      <c r="L18" s="138">
        <f t="shared" si="1"/>
        <v>64.759848893685913</v>
      </c>
    </row>
    <row r="19" spans="1:12" ht="11.25" customHeight="1" x14ac:dyDescent="0.25">
      <c r="A19" s="111">
        <v>10</v>
      </c>
      <c r="B19" s="136">
        <v>101</v>
      </c>
      <c r="C19" s="137" t="s">
        <v>286</v>
      </c>
      <c r="D19" s="35">
        <v>611226</v>
      </c>
      <c r="E19" s="35" t="s">
        <v>530</v>
      </c>
      <c r="F19" s="31">
        <f>F248+F275+F311+F362+F393+F429+F484+F598</f>
        <v>28000</v>
      </c>
      <c r="G19" s="31">
        <f>G248+G275+G311+G362+G393+G429+G484+G598</f>
        <v>4858</v>
      </c>
      <c r="H19" s="31">
        <f>H248+H275+H311+H362+H393+H429+H484+H598</f>
        <v>28000</v>
      </c>
      <c r="I19" s="31">
        <v>0</v>
      </c>
      <c r="J19" s="31">
        <v>0</v>
      </c>
      <c r="K19" s="31">
        <f t="shared" si="8"/>
        <v>28000</v>
      </c>
      <c r="L19" s="138">
        <f t="shared" si="1"/>
        <v>100</v>
      </c>
    </row>
    <row r="20" spans="1:12" ht="11.25" customHeight="1" x14ac:dyDescent="0.25">
      <c r="A20" s="111">
        <v>10</v>
      </c>
      <c r="B20" s="136">
        <v>101</v>
      </c>
      <c r="C20" s="137" t="s">
        <v>286</v>
      </c>
      <c r="D20" s="35">
        <v>611227</v>
      </c>
      <c r="E20" s="35" t="s">
        <v>54</v>
      </c>
      <c r="F20" s="31">
        <f t="shared" ref="F20:H21" si="9">F485</f>
        <v>37000</v>
      </c>
      <c r="G20" s="31">
        <f t="shared" si="9"/>
        <v>30304</v>
      </c>
      <c r="H20" s="31">
        <f t="shared" si="9"/>
        <v>30000</v>
      </c>
      <c r="I20" s="31">
        <v>0</v>
      </c>
      <c r="J20" s="31">
        <v>0</v>
      </c>
      <c r="K20" s="31">
        <f t="shared" si="8"/>
        <v>30000</v>
      </c>
      <c r="L20" s="138">
        <f t="shared" si="1"/>
        <v>81.081081081081081</v>
      </c>
    </row>
    <row r="21" spans="1:12" ht="10.5" customHeight="1" x14ac:dyDescent="0.25">
      <c r="A21" s="111">
        <v>10</v>
      </c>
      <c r="B21" s="136">
        <v>101</v>
      </c>
      <c r="C21" s="137" t="s">
        <v>286</v>
      </c>
      <c r="D21" s="35">
        <v>611229</v>
      </c>
      <c r="E21" s="35" t="s">
        <v>132</v>
      </c>
      <c r="F21" s="31">
        <f t="shared" si="9"/>
        <v>5000</v>
      </c>
      <c r="G21" s="31">
        <f t="shared" si="9"/>
        <v>0</v>
      </c>
      <c r="H21" s="31">
        <f t="shared" si="9"/>
        <v>5000</v>
      </c>
      <c r="I21" s="31">
        <v>0</v>
      </c>
      <c r="J21" s="31">
        <v>0</v>
      </c>
      <c r="K21" s="31">
        <f t="shared" si="8"/>
        <v>5000</v>
      </c>
      <c r="L21" s="138">
        <f t="shared" si="1"/>
        <v>100</v>
      </c>
    </row>
    <row r="22" spans="1:12" ht="11.25" customHeight="1" x14ac:dyDescent="0.25">
      <c r="A22" s="111">
        <v>10</v>
      </c>
      <c r="B22" s="136">
        <v>101</v>
      </c>
      <c r="C22" s="137" t="s">
        <v>286</v>
      </c>
      <c r="D22" s="109">
        <v>612000</v>
      </c>
      <c r="E22" s="109" t="s">
        <v>83</v>
      </c>
      <c r="F22" s="85">
        <f t="shared" ref="F22:J22" si="10">F23</f>
        <v>267810</v>
      </c>
      <c r="G22" s="85">
        <f t="shared" si="10"/>
        <v>190729</v>
      </c>
      <c r="H22" s="85">
        <f t="shared" si="10"/>
        <v>270545</v>
      </c>
      <c r="I22" s="85">
        <f t="shared" si="10"/>
        <v>0</v>
      </c>
      <c r="J22" s="85">
        <f t="shared" si="10"/>
        <v>0</v>
      </c>
      <c r="K22" s="85">
        <f t="shared" si="8"/>
        <v>270545</v>
      </c>
      <c r="L22" s="132">
        <f t="shared" si="1"/>
        <v>101.02124640603414</v>
      </c>
    </row>
    <row r="23" spans="1:12" ht="11.25" customHeight="1" x14ac:dyDescent="0.25">
      <c r="A23" s="111">
        <v>10</v>
      </c>
      <c r="B23" s="136">
        <v>101</v>
      </c>
      <c r="C23" s="137" t="s">
        <v>286</v>
      </c>
      <c r="D23" s="35">
        <v>612110</v>
      </c>
      <c r="E23" s="35" t="s">
        <v>84</v>
      </c>
      <c r="F23" s="31">
        <f>F250+F277+F313+F364+F395+F431+F488+F600</f>
        <v>267810</v>
      </c>
      <c r="G23" s="31">
        <f>G250+G277+G313+G364+G395+G431+G488+G600</f>
        <v>190729</v>
      </c>
      <c r="H23" s="31">
        <f>H250+H277+H313+H364+H395+H431+H488+H600</f>
        <v>270545</v>
      </c>
      <c r="I23" s="31"/>
      <c r="J23" s="31"/>
      <c r="K23" s="31">
        <f t="shared" si="8"/>
        <v>270545</v>
      </c>
      <c r="L23" s="138">
        <f t="shared" si="1"/>
        <v>101.02124640603414</v>
      </c>
    </row>
    <row r="24" spans="1:12" ht="12.75" customHeight="1" x14ac:dyDescent="0.25">
      <c r="A24" s="111">
        <v>10</v>
      </c>
      <c r="B24" s="136">
        <v>101</v>
      </c>
      <c r="C24" s="137" t="s">
        <v>286</v>
      </c>
      <c r="D24" s="109">
        <v>613000</v>
      </c>
      <c r="E24" s="109" t="s">
        <v>58</v>
      </c>
      <c r="F24" s="85">
        <f>F25+F32+F37+F51+F60+F64+F66+F79+F84</f>
        <v>1732576</v>
      </c>
      <c r="G24" s="85">
        <f>G25+G32+G37+G51+G60+G64+G66+G79+G84</f>
        <v>1202466</v>
      </c>
      <c r="H24" s="85">
        <f>H25+H32+H37+H51+H60+H64+H66+H79+H84</f>
        <v>979721</v>
      </c>
      <c r="I24" s="85">
        <f>I25+I32+I37+I51+I60+I64+I66+I79+I84</f>
        <v>1123776</v>
      </c>
      <c r="J24" s="85">
        <f>J25+J32+J37+J51+J60+J64+J66+J79+J84</f>
        <v>7500</v>
      </c>
      <c r="K24" s="85">
        <f t="shared" si="8"/>
        <v>2110997</v>
      </c>
      <c r="L24" s="132">
        <f t="shared" si="1"/>
        <v>121.84152383502946</v>
      </c>
    </row>
    <row r="25" spans="1:12" ht="12" customHeight="1" x14ac:dyDescent="0.25">
      <c r="A25" s="111">
        <v>10</v>
      </c>
      <c r="B25" s="136">
        <v>101</v>
      </c>
      <c r="C25" s="137" t="s">
        <v>286</v>
      </c>
      <c r="D25" s="140">
        <v>613100</v>
      </c>
      <c r="E25" s="109" t="s">
        <v>88</v>
      </c>
      <c r="F25" s="85">
        <f>F26+F27+F28+F29+F30+F31</f>
        <v>33000</v>
      </c>
      <c r="G25" s="85">
        <f t="shared" ref="G25:K25" si="11">G26+G27+G28+G29+G30+G31</f>
        <v>15405</v>
      </c>
      <c r="H25" s="85">
        <f t="shared" si="11"/>
        <v>27000</v>
      </c>
      <c r="I25" s="85">
        <f t="shared" si="11"/>
        <v>0</v>
      </c>
      <c r="J25" s="85">
        <f t="shared" si="11"/>
        <v>0</v>
      </c>
      <c r="K25" s="85">
        <f t="shared" si="11"/>
        <v>27000</v>
      </c>
      <c r="L25" s="132">
        <f t="shared" si="1"/>
        <v>81.818181818181827</v>
      </c>
    </row>
    <row r="26" spans="1:12" ht="12" customHeight="1" x14ac:dyDescent="0.25">
      <c r="A26" s="111">
        <v>10</v>
      </c>
      <c r="B26" s="136">
        <v>101</v>
      </c>
      <c r="C26" s="137" t="s">
        <v>286</v>
      </c>
      <c r="D26" s="141">
        <v>613114</v>
      </c>
      <c r="E26" s="35" t="s">
        <v>265</v>
      </c>
      <c r="F26" s="31">
        <v>2000</v>
      </c>
      <c r="G26" s="31">
        <v>68</v>
      </c>
      <c r="H26" s="31">
        <v>2000</v>
      </c>
      <c r="I26" s="31">
        <v>0</v>
      </c>
      <c r="J26" s="31">
        <v>0</v>
      </c>
      <c r="K26" s="31">
        <f t="shared" si="8"/>
        <v>2000</v>
      </c>
      <c r="L26" s="138">
        <f t="shared" si="1"/>
        <v>100</v>
      </c>
    </row>
    <row r="27" spans="1:12" ht="11.25" customHeight="1" x14ac:dyDescent="0.25">
      <c r="A27" s="111">
        <v>10</v>
      </c>
      <c r="B27" s="136">
        <v>101</v>
      </c>
      <c r="C27" s="137" t="s">
        <v>286</v>
      </c>
      <c r="D27" s="141">
        <v>613115</v>
      </c>
      <c r="E27" s="35" t="s">
        <v>298</v>
      </c>
      <c r="F27" s="31">
        <v>1500</v>
      </c>
      <c r="G27" s="31">
        <v>425</v>
      </c>
      <c r="H27" s="31">
        <v>1500</v>
      </c>
      <c r="I27" s="31">
        <v>0</v>
      </c>
      <c r="J27" s="31">
        <v>0</v>
      </c>
      <c r="K27" s="31">
        <f t="shared" si="8"/>
        <v>1500</v>
      </c>
      <c r="L27" s="138">
        <f t="shared" si="1"/>
        <v>100</v>
      </c>
    </row>
    <row r="28" spans="1:12" ht="11.25" customHeight="1" x14ac:dyDescent="0.25">
      <c r="A28" s="111">
        <v>10</v>
      </c>
      <c r="B28" s="136">
        <v>101</v>
      </c>
      <c r="C28" s="137" t="s">
        <v>286</v>
      </c>
      <c r="D28" s="141">
        <v>613115</v>
      </c>
      <c r="E28" s="35" t="s">
        <v>299</v>
      </c>
      <c r="F28" s="31">
        <f>F492</f>
        <v>15000</v>
      </c>
      <c r="G28" s="31">
        <f t="shared" ref="G28:H28" si="12">G492</f>
        <v>9654</v>
      </c>
      <c r="H28" s="31">
        <f t="shared" si="12"/>
        <v>15000</v>
      </c>
      <c r="I28" s="31">
        <v>0</v>
      </c>
      <c r="J28" s="31">
        <v>0</v>
      </c>
      <c r="K28" s="31">
        <f t="shared" si="8"/>
        <v>15000</v>
      </c>
      <c r="L28" s="138">
        <f t="shared" si="1"/>
        <v>100</v>
      </c>
    </row>
    <row r="29" spans="1:12" ht="11.25" customHeight="1" x14ac:dyDescent="0.25">
      <c r="A29" s="111">
        <v>10</v>
      </c>
      <c r="B29" s="136">
        <v>101</v>
      </c>
      <c r="C29" s="137" t="s">
        <v>286</v>
      </c>
      <c r="D29" s="141">
        <v>613124</v>
      </c>
      <c r="E29" s="35" t="s">
        <v>266</v>
      </c>
      <c r="F29" s="31">
        <v>5000</v>
      </c>
      <c r="G29" s="31">
        <v>1423</v>
      </c>
      <c r="H29" s="31">
        <v>3000</v>
      </c>
      <c r="I29" s="31">
        <v>0</v>
      </c>
      <c r="J29" s="31">
        <v>0</v>
      </c>
      <c r="K29" s="31">
        <f t="shared" si="8"/>
        <v>3000</v>
      </c>
      <c r="L29" s="138">
        <f t="shared" si="1"/>
        <v>60</v>
      </c>
    </row>
    <row r="30" spans="1:12" ht="11.25" customHeight="1" x14ac:dyDescent="0.25">
      <c r="A30" s="111">
        <v>10</v>
      </c>
      <c r="B30" s="136">
        <v>101</v>
      </c>
      <c r="C30" s="137" t="s">
        <v>286</v>
      </c>
      <c r="D30" s="141">
        <v>613125</v>
      </c>
      <c r="E30" s="35" t="s">
        <v>267</v>
      </c>
      <c r="F30" s="31">
        <v>7500</v>
      </c>
      <c r="G30" s="31">
        <v>3395</v>
      </c>
      <c r="H30" s="31">
        <v>3500</v>
      </c>
      <c r="I30" s="31">
        <v>0</v>
      </c>
      <c r="J30" s="31">
        <v>0</v>
      </c>
      <c r="K30" s="31">
        <f t="shared" si="8"/>
        <v>3500</v>
      </c>
      <c r="L30" s="138">
        <f t="shared" si="1"/>
        <v>46.666666666666664</v>
      </c>
    </row>
    <row r="31" spans="1:12" ht="11.25" customHeight="1" x14ac:dyDescent="0.25">
      <c r="A31" s="111">
        <v>10</v>
      </c>
      <c r="B31" s="136">
        <v>101</v>
      </c>
      <c r="C31" s="137" t="s">
        <v>286</v>
      </c>
      <c r="D31" s="141">
        <v>613191</v>
      </c>
      <c r="E31" s="35" t="s">
        <v>268</v>
      </c>
      <c r="F31" s="31">
        <v>2000</v>
      </c>
      <c r="G31" s="31">
        <v>440</v>
      </c>
      <c r="H31" s="31">
        <v>2000</v>
      </c>
      <c r="I31" s="31">
        <v>0</v>
      </c>
      <c r="J31" s="31">
        <v>0</v>
      </c>
      <c r="K31" s="31">
        <f t="shared" si="8"/>
        <v>2000</v>
      </c>
      <c r="L31" s="138">
        <f t="shared" si="1"/>
        <v>100</v>
      </c>
    </row>
    <row r="32" spans="1:12" ht="11.25" customHeight="1" x14ac:dyDescent="0.25">
      <c r="A32" s="111">
        <v>10</v>
      </c>
      <c r="B32" s="136">
        <v>101</v>
      </c>
      <c r="C32" s="137" t="s">
        <v>286</v>
      </c>
      <c r="D32" s="140">
        <v>613200</v>
      </c>
      <c r="E32" s="109" t="s">
        <v>85</v>
      </c>
      <c r="F32" s="85">
        <f t="shared" ref="F32:J32" si="13">F34+F35+F36</f>
        <v>44800</v>
      </c>
      <c r="G32" s="85">
        <f t="shared" si="13"/>
        <v>34471</v>
      </c>
      <c r="H32" s="85">
        <f>H34+H35+H36+H33</f>
        <v>48000</v>
      </c>
      <c r="I32" s="85">
        <f t="shared" si="13"/>
        <v>0</v>
      </c>
      <c r="J32" s="85">
        <f t="shared" si="13"/>
        <v>0</v>
      </c>
      <c r="K32" s="85">
        <f>H32+I32+J32</f>
        <v>48000</v>
      </c>
      <c r="L32" s="138">
        <f t="shared" si="1"/>
        <v>107.14285714285714</v>
      </c>
    </row>
    <row r="33" spans="1:12" ht="11.25" customHeight="1" x14ac:dyDescent="0.25">
      <c r="A33" s="111">
        <v>10</v>
      </c>
      <c r="B33" s="136">
        <v>101</v>
      </c>
      <c r="C33" s="137" t="s">
        <v>286</v>
      </c>
      <c r="D33" s="284">
        <v>613211</v>
      </c>
      <c r="E33" s="25" t="s">
        <v>570</v>
      </c>
      <c r="F33" s="85"/>
      <c r="G33" s="85"/>
      <c r="H33" s="31">
        <f t="shared" ref="F33:J35" si="14">H494</f>
        <v>3000</v>
      </c>
      <c r="I33" s="31">
        <f t="shared" si="14"/>
        <v>0</v>
      </c>
      <c r="J33" s="31">
        <f t="shared" si="14"/>
        <v>0</v>
      </c>
      <c r="K33" s="31">
        <f t="shared" si="8"/>
        <v>3000</v>
      </c>
      <c r="L33" s="138" t="e">
        <f t="shared" si="1"/>
        <v>#DIV/0!</v>
      </c>
    </row>
    <row r="34" spans="1:12" ht="10.5" customHeight="1" x14ac:dyDescent="0.25">
      <c r="A34" s="111">
        <v>10</v>
      </c>
      <c r="B34" s="136">
        <v>101</v>
      </c>
      <c r="C34" s="137" t="s">
        <v>286</v>
      </c>
      <c r="D34" s="139">
        <v>613211</v>
      </c>
      <c r="E34" s="35" t="s">
        <v>86</v>
      </c>
      <c r="F34" s="31">
        <f t="shared" si="14"/>
        <v>25000</v>
      </c>
      <c r="G34" s="31">
        <f t="shared" si="14"/>
        <v>17849</v>
      </c>
      <c r="H34" s="31">
        <f t="shared" si="14"/>
        <v>25000</v>
      </c>
      <c r="I34" s="31">
        <v>0</v>
      </c>
      <c r="J34" s="31">
        <v>0</v>
      </c>
      <c r="K34" s="31">
        <f t="shared" si="8"/>
        <v>25000</v>
      </c>
      <c r="L34" s="138">
        <f t="shared" si="1"/>
        <v>100</v>
      </c>
    </row>
    <row r="35" spans="1:12" ht="10.5" customHeight="1" x14ac:dyDescent="0.25">
      <c r="A35" s="111">
        <v>10</v>
      </c>
      <c r="B35" s="136">
        <v>101</v>
      </c>
      <c r="C35" s="137" t="s">
        <v>286</v>
      </c>
      <c r="D35" s="139">
        <v>613212</v>
      </c>
      <c r="E35" s="35" t="s">
        <v>222</v>
      </c>
      <c r="F35" s="31">
        <f t="shared" si="14"/>
        <v>15000</v>
      </c>
      <c r="G35" s="31">
        <f t="shared" si="14"/>
        <v>11848</v>
      </c>
      <c r="H35" s="31">
        <f t="shared" si="14"/>
        <v>15000</v>
      </c>
      <c r="I35" s="31">
        <v>0</v>
      </c>
      <c r="J35" s="31">
        <v>0</v>
      </c>
      <c r="K35" s="31">
        <f t="shared" si="8"/>
        <v>15000</v>
      </c>
      <c r="L35" s="138">
        <f t="shared" si="1"/>
        <v>100</v>
      </c>
    </row>
    <row r="36" spans="1:12" ht="11.25" customHeight="1" x14ac:dyDescent="0.25">
      <c r="A36" s="111">
        <v>10</v>
      </c>
      <c r="B36" s="136">
        <v>101</v>
      </c>
      <c r="C36" s="137" t="s">
        <v>286</v>
      </c>
      <c r="D36" s="139">
        <v>613215</v>
      </c>
      <c r="E36" s="35" t="s">
        <v>150</v>
      </c>
      <c r="F36" s="31">
        <f t="shared" ref="F36:H36" si="15">F603</f>
        <v>4800</v>
      </c>
      <c r="G36" s="31">
        <f t="shared" si="15"/>
        <v>4774</v>
      </c>
      <c r="H36" s="31">
        <f t="shared" si="15"/>
        <v>5000</v>
      </c>
      <c r="I36" s="31">
        <v>0</v>
      </c>
      <c r="J36" s="31">
        <v>0</v>
      </c>
      <c r="K36" s="31">
        <f t="shared" si="8"/>
        <v>5000</v>
      </c>
      <c r="L36" s="138">
        <f t="shared" si="1"/>
        <v>104.16666666666667</v>
      </c>
    </row>
    <row r="37" spans="1:12" ht="13.5" customHeight="1" x14ac:dyDescent="0.25">
      <c r="A37" s="111">
        <v>10</v>
      </c>
      <c r="B37" s="136">
        <v>101</v>
      </c>
      <c r="C37" s="137" t="s">
        <v>286</v>
      </c>
      <c r="D37" s="142">
        <v>613300</v>
      </c>
      <c r="E37" s="109" t="s">
        <v>221</v>
      </c>
      <c r="F37" s="94">
        <f>F39+F40+F41+F42+F43+F49+F44+F50</f>
        <v>334684</v>
      </c>
      <c r="G37" s="94">
        <f t="shared" ref="G37" si="16">G39+G40+G41+G42+G43+G49+G44+G50</f>
        <v>235383</v>
      </c>
      <c r="H37" s="94">
        <f>H39+H40+H41+H42+H43+H49+H44+H50+H38</f>
        <v>71500</v>
      </c>
      <c r="I37" s="94">
        <f t="shared" ref="I37:J37" si="17">I39+I40+I41+I42+I43+I49+I44+I50</f>
        <v>262184</v>
      </c>
      <c r="J37" s="94">
        <f t="shared" si="17"/>
        <v>0</v>
      </c>
      <c r="K37" s="94">
        <f>K39+K40+K41+K42+K43+K49+K44+K50+K38</f>
        <v>333684</v>
      </c>
      <c r="L37" s="138">
        <f t="shared" si="1"/>
        <v>99.701210694266834</v>
      </c>
    </row>
    <row r="38" spans="1:12" ht="11.25" customHeight="1" x14ac:dyDescent="0.25">
      <c r="A38" s="44">
        <v>10</v>
      </c>
      <c r="B38" s="22">
        <v>101</v>
      </c>
      <c r="C38" s="285" t="s">
        <v>286</v>
      </c>
      <c r="D38" s="286">
        <v>613311</v>
      </c>
      <c r="E38" s="25" t="s">
        <v>571</v>
      </c>
      <c r="F38" s="94"/>
      <c r="G38" s="94"/>
      <c r="H38" s="31">
        <f t="shared" ref="F38:J40" si="18">H498</f>
        <v>3000</v>
      </c>
      <c r="I38" s="31">
        <f t="shared" si="18"/>
        <v>0</v>
      </c>
      <c r="J38" s="31">
        <f t="shared" si="18"/>
        <v>0</v>
      </c>
      <c r="K38" s="31">
        <f t="shared" si="8"/>
        <v>3000</v>
      </c>
      <c r="L38" s="138" t="e">
        <f t="shared" si="1"/>
        <v>#DIV/0!</v>
      </c>
    </row>
    <row r="39" spans="1:12" ht="12" customHeight="1" x14ac:dyDescent="0.25">
      <c r="A39" s="111">
        <v>10</v>
      </c>
      <c r="B39" s="136">
        <v>101</v>
      </c>
      <c r="C39" s="137" t="s">
        <v>286</v>
      </c>
      <c r="D39" s="35">
        <v>613311</v>
      </c>
      <c r="E39" s="35" t="s">
        <v>174</v>
      </c>
      <c r="F39" s="31">
        <f t="shared" si="18"/>
        <v>12000</v>
      </c>
      <c r="G39" s="31">
        <f t="shared" si="18"/>
        <v>6916</v>
      </c>
      <c r="H39" s="31">
        <f t="shared" si="18"/>
        <v>10000</v>
      </c>
      <c r="I39" s="31">
        <v>0</v>
      </c>
      <c r="J39" s="31">
        <v>0</v>
      </c>
      <c r="K39" s="31">
        <f t="shared" si="8"/>
        <v>10000</v>
      </c>
      <c r="L39" s="138">
        <f t="shared" si="1"/>
        <v>83.333333333333343</v>
      </c>
    </row>
    <row r="40" spans="1:12" ht="12" customHeight="1" x14ac:dyDescent="0.25">
      <c r="A40" s="111">
        <v>10</v>
      </c>
      <c r="B40" s="136">
        <v>101</v>
      </c>
      <c r="C40" s="137" t="s">
        <v>286</v>
      </c>
      <c r="D40" s="35">
        <v>613312</v>
      </c>
      <c r="E40" s="35" t="s">
        <v>175</v>
      </c>
      <c r="F40" s="31">
        <f t="shared" si="18"/>
        <v>6000</v>
      </c>
      <c r="G40" s="31">
        <f t="shared" si="18"/>
        <v>3928</v>
      </c>
      <c r="H40" s="31">
        <f t="shared" si="18"/>
        <v>5000</v>
      </c>
      <c r="I40" s="31">
        <v>0</v>
      </c>
      <c r="J40" s="31">
        <v>0</v>
      </c>
      <c r="K40" s="31">
        <f t="shared" si="8"/>
        <v>5000</v>
      </c>
      <c r="L40" s="138">
        <f t="shared" si="1"/>
        <v>83.333333333333343</v>
      </c>
    </row>
    <row r="41" spans="1:12" ht="11.25" customHeight="1" x14ac:dyDescent="0.25">
      <c r="A41" s="111">
        <v>10</v>
      </c>
      <c r="B41" s="136">
        <v>101</v>
      </c>
      <c r="C41" s="137" t="s">
        <v>286</v>
      </c>
      <c r="D41" s="35">
        <v>613313</v>
      </c>
      <c r="E41" s="35" t="s">
        <v>176</v>
      </c>
      <c r="F41" s="31">
        <f t="shared" ref="F41:H41" si="19">F280</f>
        <v>8000</v>
      </c>
      <c r="G41" s="31">
        <f t="shared" si="19"/>
        <v>4226</v>
      </c>
      <c r="H41" s="31">
        <f t="shared" si="19"/>
        <v>7000</v>
      </c>
      <c r="I41" s="31">
        <v>0</v>
      </c>
      <c r="J41" s="31">
        <v>0</v>
      </c>
      <c r="K41" s="31">
        <f t="shared" si="8"/>
        <v>7000</v>
      </c>
      <c r="L41" s="138">
        <f t="shared" si="1"/>
        <v>87.5</v>
      </c>
    </row>
    <row r="42" spans="1:12" ht="11.25" customHeight="1" x14ac:dyDescent="0.25">
      <c r="A42" s="111">
        <v>10</v>
      </c>
      <c r="B42" s="136">
        <v>101</v>
      </c>
      <c r="C42" s="137" t="s">
        <v>286</v>
      </c>
      <c r="D42" s="35">
        <v>613314</v>
      </c>
      <c r="E42" s="35" t="s">
        <v>151</v>
      </c>
      <c r="F42" s="31">
        <f>F501</f>
        <v>30000</v>
      </c>
      <c r="G42" s="31">
        <f>G501</f>
        <v>14122</v>
      </c>
      <c r="H42" s="31">
        <f>H501</f>
        <v>30000</v>
      </c>
      <c r="I42" s="31">
        <v>0</v>
      </c>
      <c r="J42" s="31">
        <v>0</v>
      </c>
      <c r="K42" s="31">
        <f t="shared" si="8"/>
        <v>30000</v>
      </c>
      <c r="L42" s="138">
        <f t="shared" si="1"/>
        <v>100</v>
      </c>
    </row>
    <row r="43" spans="1:12" ht="11.25" customHeight="1" x14ac:dyDescent="0.25">
      <c r="A43" s="111">
        <v>10</v>
      </c>
      <c r="B43" s="136">
        <v>101</v>
      </c>
      <c r="C43" s="137" t="s">
        <v>286</v>
      </c>
      <c r="D43" s="35">
        <v>613316</v>
      </c>
      <c r="E43" s="35" t="s">
        <v>269</v>
      </c>
      <c r="F43" s="31">
        <f>F502+F367</f>
        <v>1500</v>
      </c>
      <c r="G43" s="31">
        <f>G502+G367</f>
        <v>0</v>
      </c>
      <c r="H43" s="31">
        <f>H502+H367</f>
        <v>1500</v>
      </c>
      <c r="I43" s="31">
        <v>0</v>
      </c>
      <c r="J43" s="31">
        <v>0</v>
      </c>
      <c r="K43" s="31">
        <f t="shared" si="8"/>
        <v>1500</v>
      </c>
      <c r="L43" s="138">
        <f t="shared" si="1"/>
        <v>100</v>
      </c>
    </row>
    <row r="44" spans="1:12" ht="12" customHeight="1" x14ac:dyDescent="0.25">
      <c r="A44" s="143">
        <v>10</v>
      </c>
      <c r="B44" s="144">
        <v>101</v>
      </c>
      <c r="C44" s="145" t="s">
        <v>286</v>
      </c>
      <c r="D44" s="146">
        <v>613321</v>
      </c>
      <c r="E44" s="146" t="s">
        <v>116</v>
      </c>
      <c r="F44" s="112">
        <f>F503</f>
        <v>12000</v>
      </c>
      <c r="G44" s="112">
        <f t="shared" ref="G44:H44" si="20">G503</f>
        <v>7730</v>
      </c>
      <c r="H44" s="112">
        <f t="shared" si="20"/>
        <v>12000</v>
      </c>
      <c r="I44" s="112">
        <v>0</v>
      </c>
      <c r="J44" s="112">
        <v>0</v>
      </c>
      <c r="K44" s="112">
        <f t="shared" si="8"/>
        <v>12000</v>
      </c>
      <c r="L44" s="147">
        <v>100</v>
      </c>
    </row>
    <row r="45" spans="1:12" ht="11.25" customHeight="1" x14ac:dyDescent="0.25">
      <c r="A45" s="344" t="s">
        <v>292</v>
      </c>
      <c r="B45" s="344"/>
      <c r="C45" s="344"/>
      <c r="D45" s="345"/>
      <c r="E45" s="345"/>
      <c r="F45" s="148"/>
      <c r="G45" s="149"/>
      <c r="H45" s="148"/>
      <c r="I45" s="148"/>
      <c r="J45" s="148"/>
      <c r="K45" s="148"/>
      <c r="L45" s="5"/>
    </row>
    <row r="46" spans="1:12" ht="26.25" customHeight="1" x14ac:dyDescent="0.25">
      <c r="A46" s="346" t="s">
        <v>78</v>
      </c>
      <c r="B46" s="348" t="s">
        <v>283</v>
      </c>
      <c r="C46" s="348" t="s">
        <v>284</v>
      </c>
      <c r="D46" s="350" t="s">
        <v>285</v>
      </c>
      <c r="E46" s="343" t="s">
        <v>79</v>
      </c>
      <c r="F46" s="353" t="s">
        <v>462</v>
      </c>
      <c r="G46" s="353" t="s">
        <v>569</v>
      </c>
      <c r="H46" s="343" t="s">
        <v>567</v>
      </c>
      <c r="I46" s="343"/>
      <c r="J46" s="343"/>
      <c r="K46" s="343"/>
      <c r="L46" s="341" t="s">
        <v>558</v>
      </c>
    </row>
    <row r="47" spans="1:12" ht="40.5" customHeight="1" x14ac:dyDescent="0.25">
      <c r="A47" s="347"/>
      <c r="B47" s="349"/>
      <c r="C47" s="349"/>
      <c r="D47" s="351"/>
      <c r="E47" s="352"/>
      <c r="F47" s="354"/>
      <c r="G47" s="354"/>
      <c r="H47" s="125" t="s">
        <v>303</v>
      </c>
      <c r="I47" s="125" t="s">
        <v>304</v>
      </c>
      <c r="J47" s="125" t="s">
        <v>305</v>
      </c>
      <c r="K47" s="126" t="s">
        <v>306</v>
      </c>
      <c r="L47" s="342"/>
    </row>
    <row r="48" spans="1:12" ht="8.25" customHeight="1" x14ac:dyDescent="0.25">
      <c r="A48" s="127">
        <v>1</v>
      </c>
      <c r="B48" s="128">
        <v>2</v>
      </c>
      <c r="C48" s="128">
        <v>3</v>
      </c>
      <c r="D48" s="129">
        <v>4</v>
      </c>
      <c r="E48" s="128">
        <v>5</v>
      </c>
      <c r="F48" s="129">
        <v>6</v>
      </c>
      <c r="G48" s="129">
        <v>7</v>
      </c>
      <c r="H48" s="129">
        <v>8</v>
      </c>
      <c r="I48" s="129">
        <v>9</v>
      </c>
      <c r="J48" s="129">
        <v>10</v>
      </c>
      <c r="K48" s="129">
        <v>11</v>
      </c>
      <c r="L48" s="130">
        <v>12</v>
      </c>
    </row>
    <row r="49" spans="1:12" ht="12" customHeight="1" x14ac:dyDescent="0.25">
      <c r="A49" s="111">
        <v>10</v>
      </c>
      <c r="B49" s="136">
        <v>101</v>
      </c>
      <c r="C49" s="137" t="s">
        <v>286</v>
      </c>
      <c r="D49" s="35">
        <v>613324</v>
      </c>
      <c r="E49" s="35" t="s">
        <v>409</v>
      </c>
      <c r="F49" s="31">
        <f t="shared" ref="F49:J49" si="21">F316</f>
        <v>262184</v>
      </c>
      <c r="G49" s="31">
        <f t="shared" si="21"/>
        <v>196638</v>
      </c>
      <c r="H49" s="31">
        <f t="shared" si="21"/>
        <v>0</v>
      </c>
      <c r="I49" s="31">
        <f t="shared" si="21"/>
        <v>262184</v>
      </c>
      <c r="J49" s="31">
        <f t="shared" si="21"/>
        <v>0</v>
      </c>
      <c r="K49" s="31">
        <f t="shared" si="8"/>
        <v>262184</v>
      </c>
      <c r="L49" s="138">
        <f t="shared" ref="L49:L92" si="22">K49/F49*100</f>
        <v>100</v>
      </c>
    </row>
    <row r="50" spans="1:12" ht="12.75" customHeight="1" x14ac:dyDescent="0.25">
      <c r="A50" s="111">
        <v>10</v>
      </c>
      <c r="B50" s="136">
        <v>101</v>
      </c>
      <c r="C50" s="137" t="s">
        <v>286</v>
      </c>
      <c r="D50" s="35">
        <v>613327</v>
      </c>
      <c r="E50" s="35" t="s">
        <v>461</v>
      </c>
      <c r="F50" s="31">
        <f t="shared" ref="F50:H50" si="23">F504</f>
        <v>3000</v>
      </c>
      <c r="G50" s="31">
        <f t="shared" si="23"/>
        <v>1823</v>
      </c>
      <c r="H50" s="31">
        <f t="shared" si="23"/>
        <v>3000</v>
      </c>
      <c r="I50" s="31"/>
      <c r="J50" s="31"/>
      <c r="K50" s="31">
        <f t="shared" si="8"/>
        <v>3000</v>
      </c>
      <c r="L50" s="138">
        <f t="shared" si="22"/>
        <v>100</v>
      </c>
    </row>
    <row r="51" spans="1:12" ht="12.75" customHeight="1" x14ac:dyDescent="0.25">
      <c r="A51" s="111">
        <v>10</v>
      </c>
      <c r="B51" s="136">
        <v>101</v>
      </c>
      <c r="C51" s="137" t="s">
        <v>286</v>
      </c>
      <c r="D51" s="134">
        <v>613400</v>
      </c>
      <c r="E51" s="109" t="s">
        <v>89</v>
      </c>
      <c r="F51" s="85">
        <f t="shared" ref="F51:G51" si="24">F53+F54+F55+F56+F57+F58+F59</f>
        <v>51467</v>
      </c>
      <c r="G51" s="85">
        <f t="shared" si="24"/>
        <v>41042</v>
      </c>
      <c r="H51" s="85">
        <f>H53+H54+H55+H56+H57+H58+H59+H52</f>
        <v>66200</v>
      </c>
      <c r="I51" s="85">
        <f t="shared" ref="I51:K51" si="25">I53+I54+I55+I56+I57+I58+I59+I52</f>
        <v>0</v>
      </c>
      <c r="J51" s="85">
        <f t="shared" si="25"/>
        <v>0</v>
      </c>
      <c r="K51" s="85">
        <f t="shared" si="25"/>
        <v>66200</v>
      </c>
      <c r="L51" s="64">
        <f t="shared" si="22"/>
        <v>128.62610993452114</v>
      </c>
    </row>
    <row r="52" spans="1:12" ht="12" customHeight="1" x14ac:dyDescent="0.25">
      <c r="A52" s="44">
        <v>10</v>
      </c>
      <c r="B52" s="22">
        <v>101</v>
      </c>
      <c r="C52" s="285" t="s">
        <v>286</v>
      </c>
      <c r="D52" s="22">
        <v>613400</v>
      </c>
      <c r="E52" s="25" t="s">
        <v>572</v>
      </c>
      <c r="F52" s="31"/>
      <c r="G52" s="31"/>
      <c r="H52" s="31">
        <f>H506</f>
        <v>3000</v>
      </c>
      <c r="I52" s="31">
        <f t="shared" ref="I52:J52" si="26">I506</f>
        <v>0</v>
      </c>
      <c r="J52" s="31">
        <f t="shared" si="26"/>
        <v>0</v>
      </c>
      <c r="K52" s="31">
        <f>H52+I52+J52</f>
        <v>3000</v>
      </c>
      <c r="L52" s="65" t="e">
        <f t="shared" si="22"/>
        <v>#DIV/0!</v>
      </c>
    </row>
    <row r="53" spans="1:12" ht="12" customHeight="1" x14ac:dyDescent="0.25">
      <c r="A53" s="111">
        <v>10</v>
      </c>
      <c r="B53" s="136">
        <v>101</v>
      </c>
      <c r="C53" s="137" t="s">
        <v>286</v>
      </c>
      <c r="D53" s="35">
        <v>613411</v>
      </c>
      <c r="E53" s="35" t="s">
        <v>300</v>
      </c>
      <c r="F53" s="31">
        <f t="shared" ref="F53:H54" si="27">F253+F281+F317+F368+F398+F434+F507+F604</f>
        <v>20000</v>
      </c>
      <c r="G53" s="31">
        <f t="shared" si="27"/>
        <v>20163</v>
      </c>
      <c r="H53" s="31">
        <f t="shared" si="27"/>
        <v>25600</v>
      </c>
      <c r="I53" s="31">
        <v>0</v>
      </c>
      <c r="J53" s="31">
        <v>0</v>
      </c>
      <c r="K53" s="31">
        <f>H53+I53+J53</f>
        <v>25600</v>
      </c>
      <c r="L53" s="65">
        <f t="shared" si="22"/>
        <v>128</v>
      </c>
    </row>
    <row r="54" spans="1:12" ht="12" customHeight="1" x14ac:dyDescent="0.25">
      <c r="A54" s="111">
        <v>10</v>
      </c>
      <c r="B54" s="136">
        <v>101</v>
      </c>
      <c r="C54" s="137" t="s">
        <v>286</v>
      </c>
      <c r="D54" s="35">
        <v>613412</v>
      </c>
      <c r="E54" s="35" t="s">
        <v>271</v>
      </c>
      <c r="F54" s="31">
        <f t="shared" si="27"/>
        <v>10000</v>
      </c>
      <c r="G54" s="31">
        <f t="shared" si="27"/>
        <v>5189</v>
      </c>
      <c r="H54" s="31">
        <f t="shared" si="27"/>
        <v>10000</v>
      </c>
      <c r="I54" s="31">
        <v>0</v>
      </c>
      <c r="J54" s="31">
        <v>0</v>
      </c>
      <c r="K54" s="31">
        <f t="shared" ref="K54:K125" si="28">H54+I54+J54</f>
        <v>10000</v>
      </c>
      <c r="L54" s="65">
        <f t="shared" si="22"/>
        <v>100</v>
      </c>
    </row>
    <row r="55" spans="1:12" ht="10.5" customHeight="1" x14ac:dyDescent="0.25">
      <c r="A55" s="111">
        <v>10</v>
      </c>
      <c r="B55" s="136">
        <v>101</v>
      </c>
      <c r="C55" s="137" t="s">
        <v>286</v>
      </c>
      <c r="D55" s="35">
        <v>613413</v>
      </c>
      <c r="E55" s="35" t="s">
        <v>270</v>
      </c>
      <c r="F55" s="31">
        <f t="shared" ref="F55:H56" si="29">F509</f>
        <v>3967</v>
      </c>
      <c r="G55" s="31">
        <f t="shared" si="29"/>
        <v>4307</v>
      </c>
      <c r="H55" s="31">
        <f t="shared" si="29"/>
        <v>4500</v>
      </c>
      <c r="I55" s="31">
        <v>0</v>
      </c>
      <c r="J55" s="31">
        <v>0</v>
      </c>
      <c r="K55" s="31">
        <f t="shared" si="28"/>
        <v>4500</v>
      </c>
      <c r="L55" s="65">
        <f t="shared" si="22"/>
        <v>113.43584572724981</v>
      </c>
    </row>
    <row r="56" spans="1:12" ht="11.25" customHeight="1" x14ac:dyDescent="0.25">
      <c r="A56" s="111">
        <v>10</v>
      </c>
      <c r="B56" s="136">
        <v>101</v>
      </c>
      <c r="C56" s="137" t="s">
        <v>286</v>
      </c>
      <c r="D56" s="35">
        <v>613418</v>
      </c>
      <c r="E56" s="35" t="s">
        <v>272</v>
      </c>
      <c r="F56" s="31">
        <f t="shared" si="29"/>
        <v>5000</v>
      </c>
      <c r="G56" s="31">
        <f t="shared" si="29"/>
        <v>0</v>
      </c>
      <c r="H56" s="31">
        <f t="shared" si="29"/>
        <v>5000</v>
      </c>
      <c r="I56" s="31">
        <v>0</v>
      </c>
      <c r="J56" s="31">
        <v>0</v>
      </c>
      <c r="K56" s="31">
        <f t="shared" si="28"/>
        <v>5000</v>
      </c>
      <c r="L56" s="65">
        <f t="shared" si="22"/>
        <v>100</v>
      </c>
    </row>
    <row r="57" spans="1:12" ht="11.25" customHeight="1" x14ac:dyDescent="0.25">
      <c r="A57" s="111">
        <v>10</v>
      </c>
      <c r="B57" s="136">
        <v>101</v>
      </c>
      <c r="C57" s="137" t="s">
        <v>286</v>
      </c>
      <c r="D57" s="35">
        <v>613481</v>
      </c>
      <c r="E57" s="35" t="s">
        <v>273</v>
      </c>
      <c r="F57" s="31">
        <f>F511</f>
        <v>2500</v>
      </c>
      <c r="G57" s="31">
        <f>G511</f>
        <v>2359</v>
      </c>
      <c r="H57" s="31">
        <f>H511+H370+H606</f>
        <v>6600</v>
      </c>
      <c r="I57" s="31">
        <f>I511+I370+I606</f>
        <v>0</v>
      </c>
      <c r="J57" s="31">
        <f>J511+J370+J606</f>
        <v>0</v>
      </c>
      <c r="K57" s="31">
        <f t="shared" si="28"/>
        <v>6600</v>
      </c>
      <c r="L57" s="65">
        <f t="shared" si="22"/>
        <v>264</v>
      </c>
    </row>
    <row r="58" spans="1:12" ht="10.5" customHeight="1" x14ac:dyDescent="0.25">
      <c r="A58" s="111">
        <v>10</v>
      </c>
      <c r="B58" s="136">
        <v>101</v>
      </c>
      <c r="C58" s="137" t="s">
        <v>286</v>
      </c>
      <c r="D58" s="35">
        <v>613484</v>
      </c>
      <c r="E58" s="35" t="s">
        <v>255</v>
      </c>
      <c r="F58" s="31">
        <f>F512</f>
        <v>6500</v>
      </c>
      <c r="G58" s="31">
        <f>G512</f>
        <v>4889</v>
      </c>
      <c r="H58" s="31">
        <f>H512</f>
        <v>6500</v>
      </c>
      <c r="I58" s="31">
        <v>0</v>
      </c>
      <c r="J58" s="31">
        <v>0</v>
      </c>
      <c r="K58" s="31">
        <f t="shared" si="28"/>
        <v>6500</v>
      </c>
      <c r="L58" s="65">
        <f t="shared" si="22"/>
        <v>100</v>
      </c>
    </row>
    <row r="59" spans="1:12" ht="10.5" customHeight="1" x14ac:dyDescent="0.25">
      <c r="A59" s="111">
        <v>10</v>
      </c>
      <c r="B59" s="136">
        <v>101</v>
      </c>
      <c r="C59" s="137" t="s">
        <v>286</v>
      </c>
      <c r="D59" s="35">
        <v>613487</v>
      </c>
      <c r="E59" s="35" t="s">
        <v>274</v>
      </c>
      <c r="F59" s="31">
        <f t="shared" ref="F59:H59" si="30">F607</f>
        <v>3500</v>
      </c>
      <c r="G59" s="31">
        <f t="shared" si="30"/>
        <v>4135</v>
      </c>
      <c r="H59" s="31">
        <f t="shared" si="30"/>
        <v>5000</v>
      </c>
      <c r="I59" s="31">
        <v>0</v>
      </c>
      <c r="J59" s="31">
        <v>0</v>
      </c>
      <c r="K59" s="31">
        <f t="shared" si="28"/>
        <v>5000</v>
      </c>
      <c r="L59" s="65">
        <f t="shared" si="22"/>
        <v>142.85714285714286</v>
      </c>
    </row>
    <row r="60" spans="1:12" ht="12" customHeight="1" x14ac:dyDescent="0.25">
      <c r="A60" s="111">
        <v>10</v>
      </c>
      <c r="B60" s="136">
        <v>101</v>
      </c>
      <c r="C60" s="137" t="s">
        <v>286</v>
      </c>
      <c r="D60" s="134">
        <v>613500</v>
      </c>
      <c r="E60" s="109" t="s">
        <v>93</v>
      </c>
      <c r="F60" s="85">
        <f t="shared" ref="F60:G60" si="31">F62+F63</f>
        <v>15500</v>
      </c>
      <c r="G60" s="85">
        <f t="shared" si="31"/>
        <v>16529</v>
      </c>
      <c r="H60" s="85">
        <f>H62+H63+H61</f>
        <v>35500</v>
      </c>
      <c r="I60" s="85">
        <f t="shared" ref="I60:K60" si="32">I62+I63+I61</f>
        <v>0</v>
      </c>
      <c r="J60" s="85">
        <f t="shared" si="32"/>
        <v>0</v>
      </c>
      <c r="K60" s="85">
        <f t="shared" si="32"/>
        <v>35500</v>
      </c>
      <c r="L60" s="64">
        <f t="shared" si="22"/>
        <v>229.03225806451616</v>
      </c>
    </row>
    <row r="61" spans="1:12" ht="12" customHeight="1" x14ac:dyDescent="0.25">
      <c r="A61" s="44">
        <v>10</v>
      </c>
      <c r="B61" s="22">
        <v>101</v>
      </c>
      <c r="C61" s="285" t="s">
        <v>286</v>
      </c>
      <c r="D61" s="22">
        <v>613500</v>
      </c>
      <c r="E61" s="25" t="s">
        <v>573</v>
      </c>
      <c r="F61" s="85"/>
      <c r="G61" s="85"/>
      <c r="H61" s="31">
        <f t="shared" ref="F61:J63" si="33">H514</f>
        <v>10000</v>
      </c>
      <c r="I61" s="31">
        <f t="shared" si="33"/>
        <v>0</v>
      </c>
      <c r="J61" s="31">
        <f t="shared" si="33"/>
        <v>0</v>
      </c>
      <c r="K61" s="31">
        <f t="shared" si="28"/>
        <v>10000</v>
      </c>
      <c r="L61" s="65" t="e">
        <f t="shared" si="22"/>
        <v>#DIV/0!</v>
      </c>
    </row>
    <row r="62" spans="1:12" ht="10.5" customHeight="1" x14ac:dyDescent="0.25">
      <c r="A62" s="111">
        <v>10</v>
      </c>
      <c r="B62" s="136">
        <v>101</v>
      </c>
      <c r="C62" s="137" t="s">
        <v>286</v>
      </c>
      <c r="D62" s="35">
        <v>613510</v>
      </c>
      <c r="E62" s="35" t="s">
        <v>94</v>
      </c>
      <c r="F62" s="31">
        <f t="shared" si="33"/>
        <v>10000</v>
      </c>
      <c r="G62" s="31">
        <f t="shared" si="33"/>
        <v>12035</v>
      </c>
      <c r="H62" s="31">
        <f t="shared" si="33"/>
        <v>20000</v>
      </c>
      <c r="I62" s="31">
        <v>0</v>
      </c>
      <c r="J62" s="31">
        <v>0</v>
      </c>
      <c r="K62" s="31">
        <f t="shared" si="28"/>
        <v>20000</v>
      </c>
      <c r="L62" s="65">
        <f t="shared" si="22"/>
        <v>200</v>
      </c>
    </row>
    <row r="63" spans="1:12" ht="12" customHeight="1" x14ac:dyDescent="0.25">
      <c r="A63" s="111">
        <v>10</v>
      </c>
      <c r="B63" s="136">
        <v>101</v>
      </c>
      <c r="C63" s="137" t="s">
        <v>286</v>
      </c>
      <c r="D63" s="136">
        <v>613523</v>
      </c>
      <c r="E63" s="35" t="s">
        <v>95</v>
      </c>
      <c r="F63" s="31">
        <f t="shared" si="33"/>
        <v>5500</v>
      </c>
      <c r="G63" s="31">
        <f t="shared" si="33"/>
        <v>4494</v>
      </c>
      <c r="H63" s="31">
        <f t="shared" si="33"/>
        <v>5500</v>
      </c>
      <c r="I63" s="31">
        <v>0</v>
      </c>
      <c r="J63" s="31">
        <v>0</v>
      </c>
      <c r="K63" s="31">
        <f t="shared" si="28"/>
        <v>5500</v>
      </c>
      <c r="L63" s="65">
        <f t="shared" si="22"/>
        <v>100</v>
      </c>
    </row>
    <row r="64" spans="1:12" ht="13.5" customHeight="1" x14ac:dyDescent="0.25">
      <c r="A64" s="111">
        <v>10</v>
      </c>
      <c r="B64" s="136">
        <v>101</v>
      </c>
      <c r="C64" s="137" t="s">
        <v>286</v>
      </c>
      <c r="D64" s="134">
        <v>613600</v>
      </c>
      <c r="E64" s="109" t="s">
        <v>96</v>
      </c>
      <c r="F64" s="85">
        <f t="shared" ref="F64:J64" si="34">F65</f>
        <v>6500</v>
      </c>
      <c r="G64" s="85">
        <f t="shared" si="34"/>
        <v>3245</v>
      </c>
      <c r="H64" s="85">
        <f t="shared" si="34"/>
        <v>6500</v>
      </c>
      <c r="I64" s="85">
        <f t="shared" si="34"/>
        <v>0</v>
      </c>
      <c r="J64" s="85">
        <f t="shared" si="34"/>
        <v>0</v>
      </c>
      <c r="K64" s="85">
        <f t="shared" si="28"/>
        <v>6500</v>
      </c>
      <c r="L64" s="64">
        <f t="shared" si="22"/>
        <v>100</v>
      </c>
    </row>
    <row r="65" spans="1:12" ht="12" customHeight="1" x14ac:dyDescent="0.25">
      <c r="A65" s="111">
        <v>10</v>
      </c>
      <c r="B65" s="136">
        <v>101</v>
      </c>
      <c r="C65" s="137" t="s">
        <v>286</v>
      </c>
      <c r="D65" s="136">
        <v>613611</v>
      </c>
      <c r="E65" s="35" t="s">
        <v>97</v>
      </c>
      <c r="F65" s="31">
        <f>F518</f>
        <v>6500</v>
      </c>
      <c r="G65" s="31">
        <f>G518</f>
        <v>3245</v>
      </c>
      <c r="H65" s="31">
        <f>H518</f>
        <v>6500</v>
      </c>
      <c r="I65" s="31">
        <v>0</v>
      </c>
      <c r="J65" s="31">
        <v>0</v>
      </c>
      <c r="K65" s="31">
        <f t="shared" si="28"/>
        <v>6500</v>
      </c>
      <c r="L65" s="65">
        <f t="shared" si="22"/>
        <v>100</v>
      </c>
    </row>
    <row r="66" spans="1:12" ht="12.75" customHeight="1" x14ac:dyDescent="0.25">
      <c r="A66" s="111">
        <v>10</v>
      </c>
      <c r="B66" s="136">
        <v>101</v>
      </c>
      <c r="C66" s="137" t="s">
        <v>286</v>
      </c>
      <c r="D66" s="134">
        <v>613700</v>
      </c>
      <c r="E66" s="109" t="s">
        <v>98</v>
      </c>
      <c r="F66" s="85">
        <f>F68+F69+F70+F71+F72+F73+F74+F75+F76+F77+F78</f>
        <v>744432</v>
      </c>
      <c r="G66" s="85">
        <f t="shared" ref="G66" si="35">G68+G69+G70+G71+G72+G73+G74+G75+G76+G77+G78</f>
        <v>496842</v>
      </c>
      <c r="H66" s="85">
        <f>H68+H69+H70+H71+H72+H73+H74+H75+H76+H77+H78+H67</f>
        <v>79020</v>
      </c>
      <c r="I66" s="85">
        <f t="shared" ref="I66:K66" si="36">I68+I69+I70+I71+I72+I73+I74+I75+I76+I77+I78+I67</f>
        <v>861592</v>
      </c>
      <c r="J66" s="85">
        <f t="shared" si="36"/>
        <v>7000</v>
      </c>
      <c r="K66" s="85">
        <f t="shared" si="36"/>
        <v>947612</v>
      </c>
      <c r="L66" s="64">
        <f t="shared" si="22"/>
        <v>127.29329206697186</v>
      </c>
    </row>
    <row r="67" spans="1:12" ht="12.75" customHeight="1" x14ac:dyDescent="0.25">
      <c r="A67" s="44">
        <v>10</v>
      </c>
      <c r="B67" s="22">
        <v>101</v>
      </c>
      <c r="C67" s="285" t="s">
        <v>286</v>
      </c>
      <c r="D67" s="22">
        <v>613700</v>
      </c>
      <c r="E67" s="25" t="s">
        <v>574</v>
      </c>
      <c r="F67" s="85"/>
      <c r="G67" s="85"/>
      <c r="H67" s="31">
        <f t="shared" ref="F67:J69" si="37">H520</f>
        <v>15000</v>
      </c>
      <c r="I67" s="31">
        <f t="shared" si="37"/>
        <v>0</v>
      </c>
      <c r="J67" s="31">
        <f t="shared" si="37"/>
        <v>0</v>
      </c>
      <c r="K67" s="31">
        <f t="shared" si="28"/>
        <v>15000</v>
      </c>
      <c r="L67" s="65" t="e">
        <f t="shared" si="22"/>
        <v>#DIV/0!</v>
      </c>
    </row>
    <row r="68" spans="1:12" ht="12" customHeight="1" x14ac:dyDescent="0.25">
      <c r="A68" s="111">
        <v>10</v>
      </c>
      <c r="B68" s="136">
        <v>101</v>
      </c>
      <c r="C68" s="137" t="s">
        <v>286</v>
      </c>
      <c r="D68" s="136">
        <v>613711</v>
      </c>
      <c r="E68" s="35" t="s">
        <v>275</v>
      </c>
      <c r="F68" s="31">
        <f t="shared" si="37"/>
        <v>5000</v>
      </c>
      <c r="G68" s="31">
        <f t="shared" si="37"/>
        <v>960</v>
      </c>
      <c r="H68" s="31">
        <f t="shared" si="37"/>
        <v>5000</v>
      </c>
      <c r="I68" s="31"/>
      <c r="J68" s="31">
        <v>0</v>
      </c>
      <c r="K68" s="31">
        <f t="shared" si="28"/>
        <v>5000</v>
      </c>
      <c r="L68" s="65">
        <f t="shared" si="22"/>
        <v>100</v>
      </c>
    </row>
    <row r="69" spans="1:12" ht="12.75" customHeight="1" x14ac:dyDescent="0.25">
      <c r="A69" s="111">
        <v>10</v>
      </c>
      <c r="B69" s="136">
        <v>101</v>
      </c>
      <c r="C69" s="137" t="s">
        <v>286</v>
      </c>
      <c r="D69" s="136">
        <v>613712</v>
      </c>
      <c r="E69" s="35" t="s">
        <v>276</v>
      </c>
      <c r="F69" s="31">
        <f t="shared" si="37"/>
        <v>2500</v>
      </c>
      <c r="G69" s="31">
        <f t="shared" si="37"/>
        <v>593</v>
      </c>
      <c r="H69" s="31">
        <f t="shared" si="37"/>
        <v>2500</v>
      </c>
      <c r="I69" s="31"/>
      <c r="J69" s="31">
        <v>0</v>
      </c>
      <c r="K69" s="31">
        <f t="shared" si="28"/>
        <v>2500</v>
      </c>
      <c r="L69" s="65">
        <f t="shared" si="22"/>
        <v>100</v>
      </c>
    </row>
    <row r="70" spans="1:12" ht="12" customHeight="1" x14ac:dyDescent="0.25">
      <c r="A70" s="111">
        <v>10</v>
      </c>
      <c r="B70" s="136">
        <v>101</v>
      </c>
      <c r="C70" s="137" t="s">
        <v>286</v>
      </c>
      <c r="D70" s="136">
        <v>613713</v>
      </c>
      <c r="E70" s="35" t="s">
        <v>277</v>
      </c>
      <c r="F70" s="31">
        <f>F608+F523</f>
        <v>10000</v>
      </c>
      <c r="G70" s="31">
        <f>G608+G523</f>
        <v>7229</v>
      </c>
      <c r="H70" s="31">
        <f>H608+H523</f>
        <v>10000</v>
      </c>
      <c r="I70" s="31"/>
      <c r="J70" s="31">
        <v>0</v>
      </c>
      <c r="K70" s="31">
        <f t="shared" si="28"/>
        <v>10000</v>
      </c>
      <c r="L70" s="65">
        <f t="shared" si="22"/>
        <v>100</v>
      </c>
    </row>
    <row r="71" spans="1:12" ht="12" customHeight="1" x14ac:dyDescent="0.25">
      <c r="A71" s="111">
        <v>10</v>
      </c>
      <c r="B71" s="136">
        <v>101</v>
      </c>
      <c r="C71" s="137" t="s">
        <v>286</v>
      </c>
      <c r="D71" s="136">
        <v>613721</v>
      </c>
      <c r="E71" s="35" t="s">
        <v>177</v>
      </c>
      <c r="F71" s="31">
        <f>F524</f>
        <v>1500</v>
      </c>
      <c r="G71" s="31">
        <f>G524</f>
        <v>268</v>
      </c>
      <c r="H71" s="31">
        <f>H524+H436</f>
        <v>10000</v>
      </c>
      <c r="I71" s="31">
        <f t="shared" ref="I71:J71" si="38">I524+I436</f>
        <v>0</v>
      </c>
      <c r="J71" s="31">
        <f t="shared" si="38"/>
        <v>7000</v>
      </c>
      <c r="K71" s="31">
        <f t="shared" si="28"/>
        <v>17000</v>
      </c>
      <c r="L71" s="65">
        <f t="shared" si="22"/>
        <v>1133.3333333333335</v>
      </c>
    </row>
    <row r="72" spans="1:12" ht="11.25" customHeight="1" x14ac:dyDescent="0.25">
      <c r="A72" s="111">
        <v>10</v>
      </c>
      <c r="B72" s="136">
        <v>101</v>
      </c>
      <c r="C72" s="137" t="s">
        <v>286</v>
      </c>
      <c r="D72" s="136">
        <v>613722</v>
      </c>
      <c r="E72" s="35" t="s">
        <v>178</v>
      </c>
      <c r="F72" s="31">
        <f>F400+F609+F525</f>
        <v>5000</v>
      </c>
      <c r="G72" s="31">
        <f>G400+G609+G525</f>
        <v>5605</v>
      </c>
      <c r="H72" s="31">
        <f>H400+H609+H525</f>
        <v>9520</v>
      </c>
      <c r="I72" s="31"/>
      <c r="J72" s="31">
        <v>0</v>
      </c>
      <c r="K72" s="31">
        <f t="shared" si="28"/>
        <v>9520</v>
      </c>
      <c r="L72" s="65">
        <f t="shared" si="22"/>
        <v>190.39999999999998</v>
      </c>
    </row>
    <row r="73" spans="1:12" ht="12" customHeight="1" x14ac:dyDescent="0.25">
      <c r="A73" s="111">
        <v>10</v>
      </c>
      <c r="B73" s="136">
        <v>101</v>
      </c>
      <c r="C73" s="137" t="s">
        <v>286</v>
      </c>
      <c r="D73" s="136">
        <v>613723</v>
      </c>
      <c r="E73" s="35" t="s">
        <v>179</v>
      </c>
      <c r="F73" s="31">
        <f>F526</f>
        <v>24000</v>
      </c>
      <c r="G73" s="31">
        <f>G526</f>
        <v>19334</v>
      </c>
      <c r="H73" s="31">
        <f>H526</f>
        <v>27000</v>
      </c>
      <c r="I73" s="31"/>
      <c r="J73" s="31">
        <v>0</v>
      </c>
      <c r="K73" s="31">
        <f t="shared" si="28"/>
        <v>27000</v>
      </c>
      <c r="L73" s="65">
        <f t="shared" si="22"/>
        <v>112.5</v>
      </c>
    </row>
    <row r="74" spans="1:12" ht="12.75" customHeight="1" x14ac:dyDescent="0.25">
      <c r="A74" s="111">
        <v>10</v>
      </c>
      <c r="B74" s="136">
        <v>101</v>
      </c>
      <c r="C74" s="137" t="s">
        <v>286</v>
      </c>
      <c r="D74" s="136">
        <v>613724</v>
      </c>
      <c r="E74" s="35" t="s">
        <v>180</v>
      </c>
      <c r="F74" s="31">
        <f t="shared" ref="F74:J74" si="39">F319</f>
        <v>353460</v>
      </c>
      <c r="G74" s="31">
        <f t="shared" si="39"/>
        <v>275727</v>
      </c>
      <c r="H74" s="31">
        <f t="shared" si="39"/>
        <v>0</v>
      </c>
      <c r="I74" s="31">
        <f t="shared" si="39"/>
        <v>353460</v>
      </c>
      <c r="J74" s="31">
        <f t="shared" si="39"/>
        <v>0</v>
      </c>
      <c r="K74" s="31">
        <f t="shared" si="28"/>
        <v>353460</v>
      </c>
      <c r="L74" s="65">
        <f t="shared" si="22"/>
        <v>100</v>
      </c>
    </row>
    <row r="75" spans="1:12" ht="11.25" customHeight="1" x14ac:dyDescent="0.25">
      <c r="A75" s="111">
        <v>10</v>
      </c>
      <c r="B75" s="136">
        <v>101</v>
      </c>
      <c r="C75" s="137" t="s">
        <v>286</v>
      </c>
      <c r="D75" s="136">
        <v>613724</v>
      </c>
      <c r="E75" s="35" t="s">
        <v>181</v>
      </c>
      <c r="F75" s="31">
        <f t="shared" ref="F75:J75" si="40">F320</f>
        <v>91985</v>
      </c>
      <c r="G75" s="31">
        <f t="shared" si="40"/>
        <v>29664</v>
      </c>
      <c r="H75" s="31">
        <f t="shared" si="40"/>
        <v>0</v>
      </c>
      <c r="I75" s="31">
        <f t="shared" si="40"/>
        <v>220000</v>
      </c>
      <c r="J75" s="31">
        <f t="shared" si="40"/>
        <v>0</v>
      </c>
      <c r="K75" s="31">
        <f t="shared" si="28"/>
        <v>220000</v>
      </c>
      <c r="L75" s="65">
        <f t="shared" si="22"/>
        <v>239.16942979833667</v>
      </c>
    </row>
    <row r="76" spans="1:12" ht="11.25" customHeight="1" x14ac:dyDescent="0.25">
      <c r="A76" s="111">
        <v>10</v>
      </c>
      <c r="B76" s="136">
        <v>101</v>
      </c>
      <c r="C76" s="137" t="s">
        <v>286</v>
      </c>
      <c r="D76" s="136">
        <v>613724</v>
      </c>
      <c r="E76" s="35" t="s">
        <v>182</v>
      </c>
      <c r="F76" s="31">
        <f t="shared" ref="F76:J76" si="41">F321</f>
        <v>48434</v>
      </c>
      <c r="G76" s="31">
        <f t="shared" si="41"/>
        <v>0</v>
      </c>
      <c r="H76" s="31">
        <f t="shared" si="41"/>
        <v>0</v>
      </c>
      <c r="I76" s="31">
        <f t="shared" si="41"/>
        <v>48434</v>
      </c>
      <c r="J76" s="31">
        <f t="shared" si="41"/>
        <v>0</v>
      </c>
      <c r="K76" s="31">
        <f t="shared" si="28"/>
        <v>48434</v>
      </c>
      <c r="L76" s="65">
        <f t="shared" si="22"/>
        <v>100</v>
      </c>
    </row>
    <row r="77" spans="1:12" ht="12" customHeight="1" x14ac:dyDescent="0.25">
      <c r="A77" s="111">
        <v>10</v>
      </c>
      <c r="B77" s="136">
        <v>101</v>
      </c>
      <c r="C77" s="137" t="s">
        <v>286</v>
      </c>
      <c r="D77" s="136">
        <v>613726</v>
      </c>
      <c r="E77" s="35" t="s">
        <v>438</v>
      </c>
      <c r="F77" s="31">
        <f t="shared" ref="F77:J77" si="42">F322</f>
        <v>150000</v>
      </c>
      <c r="G77" s="31">
        <f t="shared" si="42"/>
        <v>140359</v>
      </c>
      <c r="H77" s="31">
        <f t="shared" si="42"/>
        <v>0</v>
      </c>
      <c r="I77" s="31">
        <f t="shared" si="42"/>
        <v>187145</v>
      </c>
      <c r="J77" s="31">
        <f t="shared" si="42"/>
        <v>0</v>
      </c>
      <c r="K77" s="31">
        <f t="shared" si="28"/>
        <v>187145</v>
      </c>
      <c r="L77" s="65">
        <f t="shared" si="22"/>
        <v>124.76333333333334</v>
      </c>
    </row>
    <row r="78" spans="1:12" ht="12" customHeight="1" x14ac:dyDescent="0.25">
      <c r="A78" s="111">
        <v>10</v>
      </c>
      <c r="B78" s="136">
        <v>101</v>
      </c>
      <c r="C78" s="137" t="s">
        <v>286</v>
      </c>
      <c r="D78" s="136">
        <v>613727</v>
      </c>
      <c r="E78" s="35" t="s">
        <v>311</v>
      </c>
      <c r="F78" s="31">
        <f t="shared" ref="F78:J78" si="43">F323</f>
        <v>52553</v>
      </c>
      <c r="G78" s="31">
        <f t="shared" si="43"/>
        <v>17103</v>
      </c>
      <c r="H78" s="31">
        <f t="shared" si="43"/>
        <v>0</v>
      </c>
      <c r="I78" s="31">
        <f t="shared" si="43"/>
        <v>52553</v>
      </c>
      <c r="J78" s="31">
        <f t="shared" si="43"/>
        <v>0</v>
      </c>
      <c r="K78" s="31">
        <f t="shared" si="28"/>
        <v>52553</v>
      </c>
      <c r="L78" s="65">
        <f t="shared" si="22"/>
        <v>100</v>
      </c>
    </row>
    <row r="79" spans="1:12" ht="21" customHeight="1" x14ac:dyDescent="0.25">
      <c r="A79" s="111">
        <v>10</v>
      </c>
      <c r="B79" s="136">
        <v>101</v>
      </c>
      <c r="C79" s="137" t="s">
        <v>286</v>
      </c>
      <c r="D79" s="134">
        <v>613800</v>
      </c>
      <c r="E79" s="150" t="s">
        <v>101</v>
      </c>
      <c r="F79" s="85">
        <f t="shared" ref="F79:J79" si="44">F80+F81+F82+F83</f>
        <v>15860</v>
      </c>
      <c r="G79" s="85">
        <f t="shared" si="44"/>
        <v>12047</v>
      </c>
      <c r="H79" s="85">
        <f t="shared" si="44"/>
        <v>15500</v>
      </c>
      <c r="I79" s="85">
        <f t="shared" si="44"/>
        <v>0</v>
      </c>
      <c r="J79" s="85">
        <f t="shared" si="44"/>
        <v>0</v>
      </c>
      <c r="K79" s="85">
        <f t="shared" si="28"/>
        <v>15500</v>
      </c>
      <c r="L79" s="64">
        <f t="shared" si="22"/>
        <v>97.730138713745276</v>
      </c>
    </row>
    <row r="80" spans="1:12" ht="12.75" customHeight="1" x14ac:dyDescent="0.25">
      <c r="A80" s="111">
        <v>10</v>
      </c>
      <c r="B80" s="136">
        <v>101</v>
      </c>
      <c r="C80" s="137" t="s">
        <v>286</v>
      </c>
      <c r="D80" s="35">
        <v>613811</v>
      </c>
      <c r="E80" s="35" t="s">
        <v>152</v>
      </c>
      <c r="F80" s="31">
        <f t="shared" ref="F80:H82" si="45">F528</f>
        <v>882</v>
      </c>
      <c r="G80" s="31">
        <f t="shared" si="45"/>
        <v>882</v>
      </c>
      <c r="H80" s="31">
        <f t="shared" si="45"/>
        <v>1000</v>
      </c>
      <c r="I80" s="31">
        <v>0</v>
      </c>
      <c r="J80" s="31">
        <v>0</v>
      </c>
      <c r="K80" s="31">
        <f t="shared" si="28"/>
        <v>1000</v>
      </c>
      <c r="L80" s="65">
        <f t="shared" si="22"/>
        <v>113.37868480725623</v>
      </c>
    </row>
    <row r="81" spans="1:12" ht="12.75" customHeight="1" x14ac:dyDescent="0.25">
      <c r="A81" s="111">
        <v>10</v>
      </c>
      <c r="B81" s="136">
        <v>101</v>
      </c>
      <c r="C81" s="137" t="s">
        <v>286</v>
      </c>
      <c r="D81" s="35">
        <v>613813</v>
      </c>
      <c r="E81" s="35" t="s">
        <v>153</v>
      </c>
      <c r="F81" s="31">
        <f t="shared" si="45"/>
        <v>5000</v>
      </c>
      <c r="G81" s="31">
        <f t="shared" si="45"/>
        <v>3136</v>
      </c>
      <c r="H81" s="31">
        <f t="shared" si="45"/>
        <v>5000</v>
      </c>
      <c r="I81" s="31">
        <v>0</v>
      </c>
      <c r="J81" s="31">
        <v>0</v>
      </c>
      <c r="K81" s="31">
        <f t="shared" si="28"/>
        <v>5000</v>
      </c>
      <c r="L81" s="65">
        <f t="shared" si="22"/>
        <v>100</v>
      </c>
    </row>
    <row r="82" spans="1:12" ht="12.75" customHeight="1" x14ac:dyDescent="0.25">
      <c r="A82" s="111">
        <v>10</v>
      </c>
      <c r="B82" s="136">
        <v>101</v>
      </c>
      <c r="C82" s="137" t="s">
        <v>286</v>
      </c>
      <c r="D82" s="35">
        <v>613814</v>
      </c>
      <c r="E82" s="35" t="s">
        <v>102</v>
      </c>
      <c r="F82" s="31">
        <f t="shared" si="45"/>
        <v>3978</v>
      </c>
      <c r="G82" s="31">
        <f t="shared" si="45"/>
        <v>3979</v>
      </c>
      <c r="H82" s="31">
        <f t="shared" si="45"/>
        <v>3500</v>
      </c>
      <c r="I82" s="31">
        <v>0</v>
      </c>
      <c r="J82" s="31">
        <v>0</v>
      </c>
      <c r="K82" s="31">
        <f t="shared" si="28"/>
        <v>3500</v>
      </c>
      <c r="L82" s="65">
        <f t="shared" si="22"/>
        <v>87.983911513323278</v>
      </c>
    </row>
    <row r="83" spans="1:12" ht="12" customHeight="1" x14ac:dyDescent="0.25">
      <c r="A83" s="111">
        <v>10</v>
      </c>
      <c r="B83" s="136">
        <v>101</v>
      </c>
      <c r="C83" s="137" t="s">
        <v>286</v>
      </c>
      <c r="D83" s="35">
        <v>613820</v>
      </c>
      <c r="E83" s="35" t="s">
        <v>103</v>
      </c>
      <c r="F83" s="31">
        <f t="shared" ref="F83:H83" si="46">F401</f>
        <v>6000</v>
      </c>
      <c r="G83" s="31">
        <f t="shared" si="46"/>
        <v>4050</v>
      </c>
      <c r="H83" s="31">
        <f t="shared" si="46"/>
        <v>6000</v>
      </c>
      <c r="I83" s="31">
        <v>0</v>
      </c>
      <c r="J83" s="31">
        <v>0</v>
      </c>
      <c r="K83" s="31">
        <f t="shared" si="28"/>
        <v>6000</v>
      </c>
      <c r="L83" s="65">
        <f t="shared" si="22"/>
        <v>100</v>
      </c>
    </row>
    <row r="84" spans="1:12" ht="13.5" customHeight="1" x14ac:dyDescent="0.25">
      <c r="A84" s="111">
        <v>10</v>
      </c>
      <c r="B84" s="136">
        <v>101</v>
      </c>
      <c r="C84" s="137" t="s">
        <v>286</v>
      </c>
      <c r="D84" s="134">
        <v>613900</v>
      </c>
      <c r="E84" s="109" t="s">
        <v>104</v>
      </c>
      <c r="F84" s="85">
        <f>F86+F92+F91+F93+F95+F97+F98+F99+F101+F102+F103+F104+F105+F106+F107+F111+F94+F96+F108+F100</f>
        <v>486333</v>
      </c>
      <c r="G84" s="85">
        <f>G86+G92+G91+G93+G95+G97+G98+G99+G101+G102+G103+G104+G105+G106+G107+G111+G94+G96+G108+G100</f>
        <v>347502</v>
      </c>
      <c r="H84" s="85">
        <f>H86+H92+H91+H93+H95+H97+H98+H99+H101+H102+H103+H104+H105+H106+H107+H111+H94+H96+H108+H100+H85+H109+H110</f>
        <v>630501</v>
      </c>
      <c r="I84" s="85">
        <f t="shared" ref="I84:K84" si="47">I86+I92+I91+I93+I95+I97+I98+I99+I101+I102+I103+I104+I105+I106+I107+I111+I94+I96+I108+I100+I85+I109+I110</f>
        <v>0</v>
      </c>
      <c r="J84" s="85">
        <f t="shared" si="47"/>
        <v>500</v>
      </c>
      <c r="K84" s="85">
        <f t="shared" si="47"/>
        <v>631001</v>
      </c>
      <c r="L84" s="64">
        <f t="shared" si="22"/>
        <v>129.74669619376024</v>
      </c>
    </row>
    <row r="85" spans="1:12" ht="11.25" customHeight="1" x14ac:dyDescent="0.25">
      <c r="A85" s="44">
        <v>10</v>
      </c>
      <c r="B85" s="22">
        <v>101</v>
      </c>
      <c r="C85" s="285" t="s">
        <v>286</v>
      </c>
      <c r="D85" s="22">
        <v>613900</v>
      </c>
      <c r="E85" s="25" t="s">
        <v>575</v>
      </c>
      <c r="F85" s="85"/>
      <c r="G85" s="85"/>
      <c r="H85" s="31">
        <f>H532</f>
        <v>15000</v>
      </c>
      <c r="I85" s="31">
        <f>I532</f>
        <v>0</v>
      </c>
      <c r="J85" s="31">
        <f>J532</f>
        <v>0</v>
      </c>
      <c r="K85" s="31">
        <f t="shared" si="28"/>
        <v>15000</v>
      </c>
      <c r="L85" s="65" t="e">
        <f t="shared" si="22"/>
        <v>#DIV/0!</v>
      </c>
    </row>
    <row r="86" spans="1:12" ht="12" customHeight="1" x14ac:dyDescent="0.25">
      <c r="A86" s="111">
        <v>10</v>
      </c>
      <c r="B86" s="136">
        <v>101</v>
      </c>
      <c r="C86" s="137" t="s">
        <v>286</v>
      </c>
      <c r="D86" s="136">
        <v>613911</v>
      </c>
      <c r="E86" s="35" t="s">
        <v>154</v>
      </c>
      <c r="F86" s="31">
        <f>F533</f>
        <v>10000</v>
      </c>
      <c r="G86" s="31">
        <f>G533</f>
        <v>9543</v>
      </c>
      <c r="H86" s="31">
        <f>H533</f>
        <v>10000</v>
      </c>
      <c r="I86" s="31">
        <v>0</v>
      </c>
      <c r="J86" s="31">
        <v>0</v>
      </c>
      <c r="K86" s="31">
        <f t="shared" si="28"/>
        <v>10000</v>
      </c>
      <c r="L86" s="65">
        <f t="shared" si="22"/>
        <v>100</v>
      </c>
    </row>
    <row r="87" spans="1:12" ht="12" customHeight="1" x14ac:dyDescent="0.25">
      <c r="A87" s="344" t="s">
        <v>292</v>
      </c>
      <c r="B87" s="344"/>
      <c r="C87" s="344"/>
      <c r="D87" s="345"/>
      <c r="E87" s="345"/>
      <c r="F87" s="148"/>
      <c r="G87" s="151"/>
      <c r="H87" s="148"/>
      <c r="I87" s="148"/>
      <c r="J87" s="148"/>
      <c r="K87" s="148"/>
      <c r="L87" s="5"/>
    </row>
    <row r="88" spans="1:12" ht="21.75" customHeight="1" x14ac:dyDescent="0.25">
      <c r="A88" s="346" t="s">
        <v>78</v>
      </c>
      <c r="B88" s="348" t="s">
        <v>283</v>
      </c>
      <c r="C88" s="348" t="s">
        <v>284</v>
      </c>
      <c r="D88" s="350" t="s">
        <v>285</v>
      </c>
      <c r="E88" s="343" t="s">
        <v>79</v>
      </c>
      <c r="F88" s="353" t="s">
        <v>462</v>
      </c>
      <c r="G88" s="353" t="s">
        <v>569</v>
      </c>
      <c r="H88" s="343" t="s">
        <v>567</v>
      </c>
      <c r="I88" s="343"/>
      <c r="J88" s="343"/>
      <c r="K88" s="343"/>
      <c r="L88" s="341" t="s">
        <v>558</v>
      </c>
    </row>
    <row r="89" spans="1:12" ht="37.5" customHeight="1" x14ac:dyDescent="0.25">
      <c r="A89" s="347"/>
      <c r="B89" s="349"/>
      <c r="C89" s="349"/>
      <c r="D89" s="351"/>
      <c r="E89" s="352"/>
      <c r="F89" s="354"/>
      <c r="G89" s="354"/>
      <c r="H89" s="125" t="s">
        <v>303</v>
      </c>
      <c r="I89" s="125" t="s">
        <v>304</v>
      </c>
      <c r="J89" s="125" t="s">
        <v>305</v>
      </c>
      <c r="K89" s="126" t="s">
        <v>306</v>
      </c>
      <c r="L89" s="342"/>
    </row>
    <row r="90" spans="1:12" ht="12" customHeight="1" x14ac:dyDescent="0.25">
      <c r="A90" s="127">
        <v>1</v>
      </c>
      <c r="B90" s="128">
        <v>2</v>
      </c>
      <c r="C90" s="128">
        <v>3</v>
      </c>
      <c r="D90" s="129">
        <v>4</v>
      </c>
      <c r="E90" s="128">
        <v>5</v>
      </c>
      <c r="F90" s="129">
        <v>6</v>
      </c>
      <c r="G90" s="129">
        <v>7</v>
      </c>
      <c r="H90" s="129">
        <v>8</v>
      </c>
      <c r="I90" s="129">
        <v>9</v>
      </c>
      <c r="J90" s="129">
        <v>10</v>
      </c>
      <c r="K90" s="129">
        <v>11</v>
      </c>
      <c r="L90" s="130">
        <v>12</v>
      </c>
    </row>
    <row r="91" spans="1:12" ht="12.75" customHeight="1" x14ac:dyDescent="0.25">
      <c r="A91" s="111">
        <v>10</v>
      </c>
      <c r="B91" s="136">
        <v>101</v>
      </c>
      <c r="C91" s="137" t="s">
        <v>286</v>
      </c>
      <c r="D91" s="136">
        <v>613912</v>
      </c>
      <c r="E91" s="35" t="s">
        <v>278</v>
      </c>
      <c r="F91" s="31">
        <f t="shared" ref="F91:H91" si="48">F534</f>
        <v>7000</v>
      </c>
      <c r="G91" s="31">
        <f t="shared" si="48"/>
        <v>2206</v>
      </c>
      <c r="H91" s="31">
        <f t="shared" si="48"/>
        <v>7000</v>
      </c>
      <c r="I91" s="31">
        <v>0</v>
      </c>
      <c r="J91" s="31">
        <v>0</v>
      </c>
      <c r="K91" s="31">
        <f t="shared" si="28"/>
        <v>7000</v>
      </c>
      <c r="L91" s="65">
        <f t="shared" si="22"/>
        <v>100</v>
      </c>
    </row>
    <row r="92" spans="1:12" ht="12" customHeight="1" x14ac:dyDescent="0.25">
      <c r="A92" s="111">
        <v>10</v>
      </c>
      <c r="B92" s="136">
        <v>101</v>
      </c>
      <c r="C92" s="137" t="s">
        <v>286</v>
      </c>
      <c r="D92" s="136">
        <v>613914</v>
      </c>
      <c r="E92" s="35" t="s">
        <v>105</v>
      </c>
      <c r="F92" s="31">
        <f>F255+F283+F324+F437+F610+F535</f>
        <v>46500</v>
      </c>
      <c r="G92" s="31">
        <f>G255+G283+G324+G437+G610+G535</f>
        <v>34652</v>
      </c>
      <c r="H92" s="31">
        <f>H255+H283+H324+H437+H535</f>
        <v>34500</v>
      </c>
      <c r="I92" s="31">
        <v>0</v>
      </c>
      <c r="J92" s="31">
        <v>0</v>
      </c>
      <c r="K92" s="31">
        <f t="shared" si="28"/>
        <v>34500</v>
      </c>
      <c r="L92" s="65">
        <f t="shared" si="22"/>
        <v>74.193548387096769</v>
      </c>
    </row>
    <row r="93" spans="1:12" ht="10.5" customHeight="1" x14ac:dyDescent="0.25">
      <c r="A93" s="111">
        <v>10</v>
      </c>
      <c r="B93" s="136">
        <v>101</v>
      </c>
      <c r="C93" s="137" t="s">
        <v>286</v>
      </c>
      <c r="D93" s="136">
        <v>613920</v>
      </c>
      <c r="E93" s="35" t="s">
        <v>231</v>
      </c>
      <c r="F93" s="31">
        <f>F325+F402+F438+F536</f>
        <v>2000</v>
      </c>
      <c r="G93" s="31">
        <f>G325+G402+G438+G536</f>
        <v>935</v>
      </c>
      <c r="H93" s="31">
        <f>H325+H402+H438+H536+H371+H610</f>
        <v>4900</v>
      </c>
      <c r="I93" s="31"/>
      <c r="J93" s="31">
        <v>0</v>
      </c>
      <c r="K93" s="31">
        <f t="shared" si="28"/>
        <v>4900</v>
      </c>
      <c r="L93" s="65">
        <f t="shared" ref="L93:L139" si="49">K93/F93*100</f>
        <v>245.00000000000003</v>
      </c>
    </row>
    <row r="94" spans="1:12" ht="10.5" customHeight="1" x14ac:dyDescent="0.25">
      <c r="A94" s="111">
        <v>10</v>
      </c>
      <c r="B94" s="136">
        <v>101</v>
      </c>
      <c r="C94" s="137" t="s">
        <v>286</v>
      </c>
      <c r="D94" s="136">
        <v>613934</v>
      </c>
      <c r="E94" s="35" t="s">
        <v>355</v>
      </c>
      <c r="F94" s="31">
        <f>F537</f>
        <v>5000</v>
      </c>
      <c r="G94" s="31">
        <f t="shared" ref="G94:H94" si="50">G537</f>
        <v>0</v>
      </c>
      <c r="H94" s="31">
        <f t="shared" si="50"/>
        <v>5000</v>
      </c>
      <c r="I94" s="31"/>
      <c r="J94" s="31"/>
      <c r="K94" s="31">
        <f t="shared" si="28"/>
        <v>5000</v>
      </c>
      <c r="L94" s="65">
        <f t="shared" si="49"/>
        <v>100</v>
      </c>
    </row>
    <row r="95" spans="1:12" ht="10.5" customHeight="1" x14ac:dyDescent="0.25">
      <c r="A95" s="111">
        <v>10</v>
      </c>
      <c r="B95" s="136">
        <v>101</v>
      </c>
      <c r="C95" s="137" t="s">
        <v>286</v>
      </c>
      <c r="D95" s="35">
        <v>613960</v>
      </c>
      <c r="E95" s="35" t="s">
        <v>279</v>
      </c>
      <c r="F95" s="31">
        <f t="shared" ref="F95:H95" si="51">F403</f>
        <v>10000</v>
      </c>
      <c r="G95" s="31">
        <f t="shared" si="51"/>
        <v>1080</v>
      </c>
      <c r="H95" s="31">
        <f t="shared" si="51"/>
        <v>10000</v>
      </c>
      <c r="I95" s="31"/>
      <c r="J95" s="31">
        <v>0</v>
      </c>
      <c r="K95" s="31">
        <f t="shared" si="28"/>
        <v>10000</v>
      </c>
      <c r="L95" s="65">
        <f t="shared" si="49"/>
        <v>100</v>
      </c>
    </row>
    <row r="96" spans="1:12" ht="10.5" customHeight="1" x14ac:dyDescent="0.25">
      <c r="A96" s="111">
        <v>10</v>
      </c>
      <c r="B96" s="136">
        <v>101</v>
      </c>
      <c r="C96" s="137" t="s">
        <v>286</v>
      </c>
      <c r="D96" s="35">
        <v>613973</v>
      </c>
      <c r="E96" s="35" t="s">
        <v>356</v>
      </c>
      <c r="F96" s="31">
        <f t="shared" ref="F96:H96" si="52">F284</f>
        <v>15000</v>
      </c>
      <c r="G96" s="31">
        <f t="shared" si="52"/>
        <v>11531</v>
      </c>
      <c r="H96" s="31">
        <f t="shared" si="52"/>
        <v>32000</v>
      </c>
      <c r="I96" s="31"/>
      <c r="J96" s="31"/>
      <c r="K96" s="31">
        <f t="shared" si="28"/>
        <v>32000</v>
      </c>
      <c r="L96" s="65">
        <f t="shared" si="49"/>
        <v>213.33333333333334</v>
      </c>
    </row>
    <row r="97" spans="1:12" ht="11.25" customHeight="1" x14ac:dyDescent="0.25">
      <c r="A97" s="111">
        <v>10</v>
      </c>
      <c r="B97" s="136">
        <v>101</v>
      </c>
      <c r="C97" s="137" t="s">
        <v>286</v>
      </c>
      <c r="D97" s="136">
        <v>613974</v>
      </c>
      <c r="E97" s="35" t="s">
        <v>107</v>
      </c>
      <c r="F97" s="31">
        <f>F404+F439+F538+F372</f>
        <v>20000</v>
      </c>
      <c r="G97" s="31">
        <f>G404+G439+G538+G372</f>
        <v>19524</v>
      </c>
      <c r="H97" s="31">
        <f>H404+H439+H538+H372+H285</f>
        <v>50500</v>
      </c>
      <c r="I97" s="31"/>
      <c r="J97" s="31">
        <f>J404+J439+J538+J372</f>
        <v>0</v>
      </c>
      <c r="K97" s="31">
        <f t="shared" si="28"/>
        <v>50500</v>
      </c>
      <c r="L97" s="65">
        <f t="shared" si="49"/>
        <v>252.5</v>
      </c>
    </row>
    <row r="98" spans="1:12" ht="12.75" customHeight="1" x14ac:dyDescent="0.25">
      <c r="A98" s="111">
        <v>10</v>
      </c>
      <c r="B98" s="136">
        <v>101</v>
      </c>
      <c r="C98" s="137" t="s">
        <v>286</v>
      </c>
      <c r="D98" s="136">
        <v>613975</v>
      </c>
      <c r="E98" s="35" t="s">
        <v>410</v>
      </c>
      <c r="F98" s="31">
        <f t="shared" ref="F98:H98" si="53">F256</f>
        <v>170000</v>
      </c>
      <c r="G98" s="31">
        <f t="shared" si="53"/>
        <v>125224</v>
      </c>
      <c r="H98" s="31">
        <f t="shared" si="53"/>
        <v>170000</v>
      </c>
      <c r="I98" s="31"/>
      <c r="J98" s="31">
        <v>0</v>
      </c>
      <c r="K98" s="31">
        <f t="shared" si="28"/>
        <v>170000</v>
      </c>
      <c r="L98" s="65">
        <f t="shared" si="49"/>
        <v>100</v>
      </c>
    </row>
    <row r="99" spans="1:12" ht="12" customHeight="1" x14ac:dyDescent="0.25">
      <c r="A99" s="111">
        <v>10</v>
      </c>
      <c r="B99" s="136">
        <v>101</v>
      </c>
      <c r="C99" s="137" t="s">
        <v>286</v>
      </c>
      <c r="D99" s="136">
        <v>613976</v>
      </c>
      <c r="E99" s="35" t="s">
        <v>411</v>
      </c>
      <c r="F99" s="31">
        <f>F286+F539</f>
        <v>35000</v>
      </c>
      <c r="G99" s="31">
        <f>G286+G539</f>
        <v>27190</v>
      </c>
      <c r="H99" s="31">
        <f>H286+H539</f>
        <v>20000</v>
      </c>
      <c r="I99" s="31"/>
      <c r="J99" s="31">
        <v>0</v>
      </c>
      <c r="K99" s="31">
        <f t="shared" si="28"/>
        <v>20000</v>
      </c>
      <c r="L99" s="65">
        <f t="shared" si="49"/>
        <v>57.142857142857139</v>
      </c>
    </row>
    <row r="100" spans="1:12" ht="23.25" customHeight="1" x14ac:dyDescent="0.25">
      <c r="A100" s="111">
        <v>10</v>
      </c>
      <c r="B100" s="136">
        <v>101</v>
      </c>
      <c r="C100" s="137" t="s">
        <v>286</v>
      </c>
      <c r="D100" s="136">
        <v>613976</v>
      </c>
      <c r="E100" s="36" t="s">
        <v>456</v>
      </c>
      <c r="F100" s="31">
        <f t="shared" ref="F100:H100" si="54">F540</f>
        <v>41390</v>
      </c>
      <c r="G100" s="31">
        <f t="shared" si="54"/>
        <v>31043</v>
      </c>
      <c r="H100" s="31">
        <f t="shared" si="54"/>
        <v>82000</v>
      </c>
      <c r="I100" s="31"/>
      <c r="J100" s="31"/>
      <c r="K100" s="31">
        <f t="shared" si="28"/>
        <v>82000</v>
      </c>
      <c r="L100" s="65">
        <f t="shared" si="49"/>
        <v>198.11548683256825</v>
      </c>
    </row>
    <row r="101" spans="1:12" ht="11.25" customHeight="1" x14ac:dyDescent="0.25">
      <c r="A101" s="111">
        <v>10</v>
      </c>
      <c r="B101" s="136">
        <v>101</v>
      </c>
      <c r="C101" s="137" t="s">
        <v>286</v>
      </c>
      <c r="D101" s="35">
        <v>613983</v>
      </c>
      <c r="E101" s="35" t="s">
        <v>412</v>
      </c>
      <c r="F101" s="31">
        <f>F257+F287+F326+F373+F405+F440+F541+F611</f>
        <v>9495</v>
      </c>
      <c r="G101" s="31">
        <f>G257+G287+G326+G373+G405+G440+G541+G611</f>
        <v>5688</v>
      </c>
      <c r="H101" s="31">
        <f>H257+H287+H326+H373+H405+H440+H541+H611</f>
        <v>8601</v>
      </c>
      <c r="I101" s="31"/>
      <c r="J101" s="31">
        <v>0</v>
      </c>
      <c r="K101" s="31">
        <f t="shared" si="28"/>
        <v>8601</v>
      </c>
      <c r="L101" s="65">
        <f t="shared" si="49"/>
        <v>90.584518167456551</v>
      </c>
    </row>
    <row r="102" spans="1:12" ht="10.5" customHeight="1" x14ac:dyDescent="0.25">
      <c r="A102" s="111">
        <v>10</v>
      </c>
      <c r="B102" s="136">
        <v>101</v>
      </c>
      <c r="C102" s="137" t="s">
        <v>286</v>
      </c>
      <c r="D102" s="35" t="s">
        <v>184</v>
      </c>
      <c r="E102" s="35" t="s">
        <v>108</v>
      </c>
      <c r="F102" s="31">
        <f>F542</f>
        <v>20500</v>
      </c>
      <c r="G102" s="31">
        <f>G542</f>
        <v>10822</v>
      </c>
      <c r="H102" s="31">
        <f>H542</f>
        <v>20000</v>
      </c>
      <c r="I102" s="31"/>
      <c r="J102" s="31">
        <f>J542</f>
        <v>500</v>
      </c>
      <c r="K102" s="31">
        <f t="shared" si="28"/>
        <v>20500</v>
      </c>
      <c r="L102" s="65">
        <f t="shared" si="49"/>
        <v>100</v>
      </c>
    </row>
    <row r="103" spans="1:12" ht="10.5" customHeight="1" x14ac:dyDescent="0.25">
      <c r="A103" s="111">
        <v>10</v>
      </c>
      <c r="B103" s="136">
        <v>101</v>
      </c>
      <c r="C103" s="137" t="s">
        <v>286</v>
      </c>
      <c r="D103" s="35" t="s">
        <v>185</v>
      </c>
      <c r="E103" s="35" t="s">
        <v>413</v>
      </c>
      <c r="F103" s="31">
        <f t="shared" ref="F103:H103" si="55">F327</f>
        <v>20000</v>
      </c>
      <c r="G103" s="31">
        <f t="shared" si="55"/>
        <v>13002</v>
      </c>
      <c r="H103" s="31">
        <f t="shared" si="55"/>
        <v>30000</v>
      </c>
      <c r="I103" s="31"/>
      <c r="J103" s="31">
        <v>0</v>
      </c>
      <c r="K103" s="31">
        <f t="shared" si="28"/>
        <v>30000</v>
      </c>
      <c r="L103" s="65">
        <f t="shared" si="49"/>
        <v>150</v>
      </c>
    </row>
    <row r="104" spans="1:12" ht="10.5" customHeight="1" x14ac:dyDescent="0.25">
      <c r="A104" s="111">
        <v>10</v>
      </c>
      <c r="B104" s="136">
        <v>101</v>
      </c>
      <c r="C104" s="137" t="s">
        <v>286</v>
      </c>
      <c r="D104" s="35" t="s">
        <v>186</v>
      </c>
      <c r="E104" s="35" t="s">
        <v>187</v>
      </c>
      <c r="F104" s="31">
        <f t="shared" ref="F104:H104" si="56">F612</f>
        <v>0</v>
      </c>
      <c r="G104" s="31">
        <f t="shared" si="56"/>
        <v>0</v>
      </c>
      <c r="H104" s="31">
        <f t="shared" si="56"/>
        <v>30000</v>
      </c>
      <c r="I104" s="31"/>
      <c r="J104" s="31">
        <v>0</v>
      </c>
      <c r="K104" s="31">
        <f t="shared" si="28"/>
        <v>30000</v>
      </c>
      <c r="L104" s="65" t="e">
        <f t="shared" si="49"/>
        <v>#DIV/0!</v>
      </c>
    </row>
    <row r="105" spans="1:12" ht="10.5" customHeight="1" x14ac:dyDescent="0.25">
      <c r="A105" s="111">
        <v>10</v>
      </c>
      <c r="B105" s="136">
        <v>101</v>
      </c>
      <c r="C105" s="137" t="s">
        <v>286</v>
      </c>
      <c r="D105" s="35" t="s">
        <v>188</v>
      </c>
      <c r="E105" s="35" t="s">
        <v>189</v>
      </c>
      <c r="F105" s="31">
        <f t="shared" ref="F105:H105" si="57">F328</f>
        <v>0</v>
      </c>
      <c r="G105" s="31">
        <f t="shared" si="57"/>
        <v>0</v>
      </c>
      <c r="H105" s="31">
        <f t="shared" si="57"/>
        <v>10000</v>
      </c>
      <c r="I105" s="31"/>
      <c r="J105" s="31">
        <v>0</v>
      </c>
      <c r="K105" s="31">
        <f t="shared" si="28"/>
        <v>10000</v>
      </c>
      <c r="L105" s="65" t="e">
        <f t="shared" si="49"/>
        <v>#DIV/0!</v>
      </c>
    </row>
    <row r="106" spans="1:12" ht="10.5" customHeight="1" x14ac:dyDescent="0.25">
      <c r="A106" s="111">
        <v>10</v>
      </c>
      <c r="B106" s="136">
        <v>101</v>
      </c>
      <c r="C106" s="137" t="s">
        <v>286</v>
      </c>
      <c r="D106" s="35" t="s">
        <v>191</v>
      </c>
      <c r="E106" s="35" t="s">
        <v>190</v>
      </c>
      <c r="F106" s="31">
        <f t="shared" ref="F106:H106" si="58">F329</f>
        <v>5000</v>
      </c>
      <c r="G106" s="31">
        <f t="shared" si="58"/>
        <v>0</v>
      </c>
      <c r="H106" s="31">
        <f t="shared" si="58"/>
        <v>5000</v>
      </c>
      <c r="I106" s="31"/>
      <c r="J106" s="31">
        <v>0</v>
      </c>
      <c r="K106" s="31">
        <f t="shared" si="28"/>
        <v>5000</v>
      </c>
      <c r="L106" s="65">
        <f t="shared" si="49"/>
        <v>100</v>
      </c>
    </row>
    <row r="107" spans="1:12" ht="10.5" customHeight="1" x14ac:dyDescent="0.25">
      <c r="A107" s="111">
        <v>10</v>
      </c>
      <c r="B107" s="136">
        <v>101</v>
      </c>
      <c r="C107" s="137" t="s">
        <v>286</v>
      </c>
      <c r="D107" s="35" t="s">
        <v>240</v>
      </c>
      <c r="E107" s="35" t="s">
        <v>414</v>
      </c>
      <c r="F107" s="31">
        <f t="shared" ref="F107:H107" si="59">F288</f>
        <v>14948</v>
      </c>
      <c r="G107" s="31">
        <f t="shared" si="59"/>
        <v>14948</v>
      </c>
      <c r="H107" s="31">
        <f t="shared" si="59"/>
        <v>15000</v>
      </c>
      <c r="I107" s="31"/>
      <c r="J107" s="31">
        <v>0</v>
      </c>
      <c r="K107" s="31">
        <f t="shared" si="28"/>
        <v>15000</v>
      </c>
      <c r="L107" s="65">
        <f t="shared" si="49"/>
        <v>100.34787262510034</v>
      </c>
    </row>
    <row r="108" spans="1:12" ht="10.5" customHeight="1" x14ac:dyDescent="0.25">
      <c r="A108" s="111">
        <v>10</v>
      </c>
      <c r="B108" s="136">
        <v>101</v>
      </c>
      <c r="C108" s="137" t="s">
        <v>286</v>
      </c>
      <c r="D108" s="35" t="s">
        <v>454</v>
      </c>
      <c r="E108" s="35" t="s">
        <v>455</v>
      </c>
      <c r="F108" s="31">
        <f>F543</f>
        <v>2500</v>
      </c>
      <c r="G108" s="31">
        <f>G543</f>
        <v>1280</v>
      </c>
      <c r="H108" s="31">
        <f>H543</f>
        <v>2500</v>
      </c>
      <c r="I108" s="31"/>
      <c r="J108" s="31"/>
      <c r="K108" s="31">
        <f t="shared" si="28"/>
        <v>2500</v>
      </c>
      <c r="L108" s="65">
        <f t="shared" si="49"/>
        <v>100</v>
      </c>
    </row>
    <row r="109" spans="1:12" ht="10.5" customHeight="1" x14ac:dyDescent="0.25">
      <c r="A109" s="111">
        <v>10</v>
      </c>
      <c r="B109" s="136">
        <v>101</v>
      </c>
      <c r="C109" s="137" t="s">
        <v>286</v>
      </c>
      <c r="D109" s="35" t="s">
        <v>591</v>
      </c>
      <c r="E109" s="35" t="s">
        <v>592</v>
      </c>
      <c r="F109" s="31"/>
      <c r="G109" s="31"/>
      <c r="H109" s="31">
        <f>H441</f>
        <v>6500</v>
      </c>
      <c r="I109" s="31">
        <f t="shared" ref="I109:J109" si="60">I441</f>
        <v>0</v>
      </c>
      <c r="J109" s="31">
        <f t="shared" si="60"/>
        <v>0</v>
      </c>
      <c r="K109" s="31">
        <f t="shared" si="28"/>
        <v>6500</v>
      </c>
      <c r="L109" s="65" t="e">
        <f t="shared" si="49"/>
        <v>#DIV/0!</v>
      </c>
    </row>
    <row r="110" spans="1:12" ht="10.5" customHeight="1" x14ac:dyDescent="0.25">
      <c r="A110" s="111">
        <v>10</v>
      </c>
      <c r="B110" s="136">
        <v>101</v>
      </c>
      <c r="C110" s="137" t="s">
        <v>286</v>
      </c>
      <c r="D110" s="35" t="s">
        <v>595</v>
      </c>
      <c r="E110" s="35" t="s">
        <v>596</v>
      </c>
      <c r="F110" s="31"/>
      <c r="G110" s="31"/>
      <c r="H110" s="31">
        <f>H613</f>
        <v>10000</v>
      </c>
      <c r="I110" s="31">
        <f t="shared" ref="I110:J110" si="61">I613</f>
        <v>0</v>
      </c>
      <c r="J110" s="31">
        <f t="shared" si="61"/>
        <v>0</v>
      </c>
      <c r="K110" s="31">
        <f t="shared" si="28"/>
        <v>10000</v>
      </c>
      <c r="L110" s="65" t="e">
        <f t="shared" si="49"/>
        <v>#DIV/0!</v>
      </c>
    </row>
    <row r="111" spans="1:12" ht="10.5" customHeight="1" x14ac:dyDescent="0.25">
      <c r="A111" s="111">
        <v>10</v>
      </c>
      <c r="B111" s="136">
        <v>101</v>
      </c>
      <c r="C111" s="137" t="s">
        <v>286</v>
      </c>
      <c r="D111" s="35">
        <v>613995</v>
      </c>
      <c r="E111" s="35" t="s">
        <v>155</v>
      </c>
      <c r="F111" s="31">
        <f t="shared" ref="F111:H111" si="62">F544</f>
        <v>52000</v>
      </c>
      <c r="G111" s="31">
        <f t="shared" si="62"/>
        <v>38834</v>
      </c>
      <c r="H111" s="31">
        <f t="shared" si="62"/>
        <v>52000</v>
      </c>
      <c r="I111" s="31"/>
      <c r="J111" s="31">
        <v>0</v>
      </c>
      <c r="K111" s="31">
        <f t="shared" si="28"/>
        <v>52000</v>
      </c>
      <c r="L111" s="65">
        <f t="shared" si="49"/>
        <v>100</v>
      </c>
    </row>
    <row r="112" spans="1:12" ht="12.75" customHeight="1" x14ac:dyDescent="0.25">
      <c r="A112" s="111">
        <v>10</v>
      </c>
      <c r="B112" s="136">
        <v>101</v>
      </c>
      <c r="C112" s="137" t="s">
        <v>286</v>
      </c>
      <c r="D112" s="109">
        <v>614000</v>
      </c>
      <c r="E112" s="109" t="s">
        <v>68</v>
      </c>
      <c r="F112" s="94">
        <f t="shared" ref="F112:K112" si="63">F113+F118+F129+F164+F178+F175</f>
        <v>4574800</v>
      </c>
      <c r="G112" s="94">
        <f t="shared" si="63"/>
        <v>2548477</v>
      </c>
      <c r="H112" s="94">
        <f t="shared" si="63"/>
        <v>3320462</v>
      </c>
      <c r="I112" s="94">
        <f t="shared" si="63"/>
        <v>798000</v>
      </c>
      <c r="J112" s="94">
        <f t="shared" si="63"/>
        <v>481318</v>
      </c>
      <c r="K112" s="94">
        <f t="shared" si="63"/>
        <v>4599780</v>
      </c>
      <c r="L112" s="64">
        <f t="shared" si="49"/>
        <v>100.54603479933549</v>
      </c>
    </row>
    <row r="113" spans="1:12" ht="14.25" customHeight="1" x14ac:dyDescent="0.25">
      <c r="A113" s="111">
        <v>10</v>
      </c>
      <c r="B113" s="136">
        <v>101</v>
      </c>
      <c r="C113" s="137" t="s">
        <v>286</v>
      </c>
      <c r="D113" s="109">
        <v>614100</v>
      </c>
      <c r="E113" s="109" t="s">
        <v>109</v>
      </c>
      <c r="F113" s="85">
        <f t="shared" ref="F113:G113" si="64">F114+F117</f>
        <v>111000</v>
      </c>
      <c r="G113" s="85">
        <f t="shared" si="64"/>
        <v>45620</v>
      </c>
      <c r="H113" s="85">
        <f>H114+H117+H116+H115</f>
        <v>25500</v>
      </c>
      <c r="I113" s="85">
        <f t="shared" ref="I113:J113" si="65">I114+I117+I116+I115</f>
        <v>0</v>
      </c>
      <c r="J113" s="85">
        <f t="shared" si="65"/>
        <v>58741</v>
      </c>
      <c r="K113" s="85">
        <f>K114+K117+K116+K115</f>
        <v>84241</v>
      </c>
      <c r="L113" s="64">
        <f t="shared" si="49"/>
        <v>75.89279279279279</v>
      </c>
    </row>
    <row r="114" spans="1:12" ht="12" customHeight="1" x14ac:dyDescent="0.25">
      <c r="A114" s="111">
        <v>10</v>
      </c>
      <c r="B114" s="136">
        <v>101</v>
      </c>
      <c r="C114" s="137" t="s">
        <v>286</v>
      </c>
      <c r="D114" s="136" t="s">
        <v>192</v>
      </c>
      <c r="E114" s="152" t="s">
        <v>110</v>
      </c>
      <c r="F114" s="31">
        <f t="shared" ref="F114:K115" si="66">F546</f>
        <v>30000</v>
      </c>
      <c r="G114" s="31">
        <f t="shared" si="66"/>
        <v>30000</v>
      </c>
      <c r="H114" s="31">
        <f t="shared" si="66"/>
        <v>0</v>
      </c>
      <c r="I114" s="31">
        <v>0</v>
      </c>
      <c r="J114" s="31">
        <v>0</v>
      </c>
      <c r="K114" s="31">
        <f t="shared" si="28"/>
        <v>0</v>
      </c>
      <c r="L114" s="65">
        <f t="shared" si="49"/>
        <v>0</v>
      </c>
    </row>
    <row r="115" spans="1:12" ht="12" customHeight="1" x14ac:dyDescent="0.25">
      <c r="A115" s="111">
        <v>10</v>
      </c>
      <c r="B115" s="136">
        <v>101</v>
      </c>
      <c r="C115" s="137" t="s">
        <v>286</v>
      </c>
      <c r="D115" s="136" t="s">
        <v>610</v>
      </c>
      <c r="E115" s="152" t="s">
        <v>611</v>
      </c>
      <c r="F115" s="31"/>
      <c r="G115" s="31">
        <f t="shared" si="66"/>
        <v>0</v>
      </c>
      <c r="H115" s="31">
        <f t="shared" si="66"/>
        <v>15500</v>
      </c>
      <c r="I115" s="31">
        <f t="shared" si="66"/>
        <v>0</v>
      </c>
      <c r="J115" s="31">
        <f t="shared" si="66"/>
        <v>0</v>
      </c>
      <c r="K115" s="31">
        <f t="shared" si="66"/>
        <v>15500</v>
      </c>
      <c r="L115" s="65" t="e">
        <f t="shared" si="49"/>
        <v>#DIV/0!</v>
      </c>
    </row>
    <row r="116" spans="1:12" ht="12" customHeight="1" x14ac:dyDescent="0.25">
      <c r="A116" s="111">
        <v>10</v>
      </c>
      <c r="B116" s="136">
        <v>101</v>
      </c>
      <c r="C116" s="137" t="s">
        <v>286</v>
      </c>
      <c r="D116" s="136">
        <v>614121</v>
      </c>
      <c r="E116" s="152" t="s">
        <v>586</v>
      </c>
      <c r="F116" s="31"/>
      <c r="G116" s="31"/>
      <c r="H116" s="31">
        <f>H548</f>
        <v>0</v>
      </c>
      <c r="I116" s="31">
        <f t="shared" ref="I116:J116" si="67">I548</f>
        <v>0</v>
      </c>
      <c r="J116" s="31">
        <f t="shared" si="67"/>
        <v>58741</v>
      </c>
      <c r="K116" s="31">
        <f t="shared" si="28"/>
        <v>58741</v>
      </c>
      <c r="L116" s="65" t="e">
        <f t="shared" si="49"/>
        <v>#DIV/0!</v>
      </c>
    </row>
    <row r="117" spans="1:12" ht="11.25" customHeight="1" x14ac:dyDescent="0.25">
      <c r="A117" s="111">
        <v>10</v>
      </c>
      <c r="B117" s="136">
        <v>101</v>
      </c>
      <c r="C117" s="137" t="s">
        <v>286</v>
      </c>
      <c r="D117" s="136">
        <v>614124</v>
      </c>
      <c r="E117" s="152" t="s">
        <v>193</v>
      </c>
      <c r="F117" s="31">
        <f t="shared" ref="F117:H117" si="68">F290</f>
        <v>81000</v>
      </c>
      <c r="G117" s="31">
        <f t="shared" si="68"/>
        <v>15620</v>
      </c>
      <c r="H117" s="31">
        <f t="shared" si="68"/>
        <v>10000</v>
      </c>
      <c r="I117" s="31">
        <f t="shared" ref="I117:J117" si="69">I290</f>
        <v>0</v>
      </c>
      <c r="J117" s="31">
        <f t="shared" si="69"/>
        <v>0</v>
      </c>
      <c r="K117" s="31">
        <f t="shared" si="28"/>
        <v>10000</v>
      </c>
      <c r="L117" s="65">
        <f t="shared" si="49"/>
        <v>12.345679012345679</v>
      </c>
    </row>
    <row r="118" spans="1:12" ht="15" customHeight="1" x14ac:dyDescent="0.25">
      <c r="A118" s="111">
        <v>10</v>
      </c>
      <c r="B118" s="136">
        <v>101</v>
      </c>
      <c r="C118" s="137" t="s">
        <v>286</v>
      </c>
      <c r="D118" s="109">
        <v>614200</v>
      </c>
      <c r="E118" s="109" t="s">
        <v>111</v>
      </c>
      <c r="F118" s="85">
        <f>F120+F121+F122+F123+F126+F127+F128+F125</f>
        <v>878800</v>
      </c>
      <c r="G118" s="85">
        <f>G120+G121+G122+G123+G126+G127+G128+G119+G124</f>
        <v>456085</v>
      </c>
      <c r="H118" s="85">
        <f>H120+H121+H122+H123+H126+H127+H128+H125</f>
        <v>460200</v>
      </c>
      <c r="I118" s="85">
        <f>I120+I121+I122+I123+I126+I127+I128</f>
        <v>452600</v>
      </c>
      <c r="J118" s="85">
        <f>J120+J121+J122+J123+J126+J127+J128</f>
        <v>10000</v>
      </c>
      <c r="K118" s="85">
        <f>K120+K121+K122+K123+K126+K127+K128+K125</f>
        <v>922800</v>
      </c>
      <c r="L118" s="64">
        <f t="shared" si="49"/>
        <v>105.00682749203459</v>
      </c>
    </row>
    <row r="119" spans="1:12" ht="11.25" customHeight="1" x14ac:dyDescent="0.25">
      <c r="A119" s="111">
        <v>10</v>
      </c>
      <c r="B119" s="136">
        <v>101</v>
      </c>
      <c r="C119" s="137" t="s">
        <v>286</v>
      </c>
      <c r="D119" s="153" t="s">
        <v>401</v>
      </c>
      <c r="E119" s="35" t="s">
        <v>402</v>
      </c>
      <c r="F119" s="85"/>
      <c r="G119" s="31">
        <f>G291</f>
        <v>16289</v>
      </c>
      <c r="H119" s="31"/>
      <c r="I119" s="31">
        <v>0</v>
      </c>
      <c r="J119" s="31">
        <v>0</v>
      </c>
      <c r="K119" s="31">
        <f t="shared" si="28"/>
        <v>0</v>
      </c>
      <c r="L119" s="65" t="e">
        <f t="shared" si="49"/>
        <v>#DIV/0!</v>
      </c>
    </row>
    <row r="120" spans="1:12" ht="10.5" customHeight="1" x14ac:dyDescent="0.25">
      <c r="A120" s="111">
        <v>10</v>
      </c>
      <c r="B120" s="136">
        <v>101</v>
      </c>
      <c r="C120" s="137" t="s">
        <v>286</v>
      </c>
      <c r="D120" s="136">
        <v>614233</v>
      </c>
      <c r="E120" s="35" t="s">
        <v>417</v>
      </c>
      <c r="F120" s="31">
        <f t="shared" ref="F120:I120" si="70">F550</f>
        <v>10000</v>
      </c>
      <c r="G120" s="31">
        <f t="shared" si="70"/>
        <v>7550</v>
      </c>
      <c r="H120" s="31">
        <f t="shared" si="70"/>
        <v>0</v>
      </c>
      <c r="I120" s="31">
        <f t="shared" si="70"/>
        <v>0</v>
      </c>
      <c r="J120" s="31">
        <f>J550</f>
        <v>10000</v>
      </c>
      <c r="K120" s="31">
        <f t="shared" si="28"/>
        <v>10000</v>
      </c>
      <c r="L120" s="65">
        <f t="shared" si="49"/>
        <v>100</v>
      </c>
    </row>
    <row r="121" spans="1:12" ht="10.5" customHeight="1" x14ac:dyDescent="0.25">
      <c r="A121" s="111">
        <v>10</v>
      </c>
      <c r="B121" s="136">
        <v>101</v>
      </c>
      <c r="C121" s="137" t="s">
        <v>286</v>
      </c>
      <c r="D121" s="136">
        <v>614234</v>
      </c>
      <c r="E121" s="35" t="s">
        <v>112</v>
      </c>
      <c r="F121" s="31">
        <f>F551</f>
        <v>250000</v>
      </c>
      <c r="G121" s="31">
        <f>G551</f>
        <v>234927</v>
      </c>
      <c r="H121" s="31">
        <f>H551</f>
        <v>250000</v>
      </c>
      <c r="I121" s="31">
        <v>0</v>
      </c>
      <c r="J121" s="31">
        <v>0</v>
      </c>
      <c r="K121" s="31">
        <f t="shared" si="28"/>
        <v>250000</v>
      </c>
      <c r="L121" s="65">
        <f t="shared" si="49"/>
        <v>100</v>
      </c>
    </row>
    <row r="122" spans="1:12" ht="10.5" customHeight="1" x14ac:dyDescent="0.25">
      <c r="A122" s="111">
        <v>10</v>
      </c>
      <c r="B122" s="136">
        <v>101</v>
      </c>
      <c r="C122" s="137" t="s">
        <v>286</v>
      </c>
      <c r="D122" s="136" t="s">
        <v>197</v>
      </c>
      <c r="E122" s="35" t="s">
        <v>157</v>
      </c>
      <c r="F122" s="31">
        <f t="shared" ref="F122" si="71">F291</f>
        <v>0</v>
      </c>
      <c r="G122" s="31">
        <v>0</v>
      </c>
      <c r="H122" s="31">
        <f>H293</f>
        <v>4000</v>
      </c>
      <c r="I122" s="31">
        <f t="shared" ref="I122:J122" si="72">I293</f>
        <v>0</v>
      </c>
      <c r="J122" s="31">
        <f t="shared" si="72"/>
        <v>0</v>
      </c>
      <c r="K122" s="31">
        <f t="shared" si="28"/>
        <v>4000</v>
      </c>
      <c r="L122" s="65" t="e">
        <f t="shared" si="49"/>
        <v>#DIV/0!</v>
      </c>
    </row>
    <row r="123" spans="1:12" ht="10.5" customHeight="1" x14ac:dyDescent="0.25">
      <c r="A123" s="111">
        <v>10</v>
      </c>
      <c r="B123" s="136">
        <v>101</v>
      </c>
      <c r="C123" s="137" t="s">
        <v>286</v>
      </c>
      <c r="D123" s="136" t="s">
        <v>196</v>
      </c>
      <c r="E123" s="35" t="s">
        <v>113</v>
      </c>
      <c r="F123" s="31">
        <f t="shared" ref="F123:H123" si="73">F552</f>
        <v>5700</v>
      </c>
      <c r="G123" s="31">
        <f t="shared" si="73"/>
        <v>4200</v>
      </c>
      <c r="H123" s="31">
        <f t="shared" si="73"/>
        <v>5700</v>
      </c>
      <c r="I123" s="31">
        <v>0</v>
      </c>
      <c r="J123" s="31">
        <v>0</v>
      </c>
      <c r="K123" s="31">
        <f t="shared" si="28"/>
        <v>5700</v>
      </c>
      <c r="L123" s="65">
        <f t="shared" si="49"/>
        <v>100</v>
      </c>
    </row>
    <row r="124" spans="1:12" ht="10.5" customHeight="1" x14ac:dyDescent="0.25">
      <c r="A124" s="111">
        <v>10</v>
      </c>
      <c r="B124" s="136">
        <v>101</v>
      </c>
      <c r="C124" s="137" t="s">
        <v>286</v>
      </c>
      <c r="D124" s="136" t="s">
        <v>403</v>
      </c>
      <c r="E124" s="35" t="s">
        <v>404</v>
      </c>
      <c r="F124" s="31"/>
      <c r="G124" s="31">
        <v>0</v>
      </c>
      <c r="H124" s="31"/>
      <c r="I124" s="31">
        <v>0</v>
      </c>
      <c r="J124" s="31">
        <v>0</v>
      </c>
      <c r="K124" s="31">
        <f t="shared" si="28"/>
        <v>0</v>
      </c>
      <c r="L124" s="65" t="e">
        <f t="shared" si="49"/>
        <v>#DIV/0!</v>
      </c>
    </row>
    <row r="125" spans="1:12" ht="10.5" customHeight="1" x14ac:dyDescent="0.25">
      <c r="A125" s="111">
        <v>10</v>
      </c>
      <c r="B125" s="136">
        <v>101</v>
      </c>
      <c r="C125" s="137" t="s">
        <v>286</v>
      </c>
      <c r="D125" s="136" t="s">
        <v>528</v>
      </c>
      <c r="E125" s="35" t="s">
        <v>529</v>
      </c>
      <c r="F125" s="31">
        <f t="shared" ref="F125:H125" si="74">F553</f>
        <v>5500</v>
      </c>
      <c r="G125" s="31">
        <f t="shared" si="74"/>
        <v>0</v>
      </c>
      <c r="H125" s="31">
        <f t="shared" si="74"/>
        <v>5500</v>
      </c>
      <c r="I125" s="31"/>
      <c r="J125" s="31"/>
      <c r="K125" s="31">
        <f t="shared" si="28"/>
        <v>5500</v>
      </c>
      <c r="L125" s="65">
        <f t="shared" si="49"/>
        <v>100</v>
      </c>
    </row>
    <row r="126" spans="1:12" ht="10.5" customHeight="1" x14ac:dyDescent="0.25">
      <c r="A126" s="111">
        <v>10</v>
      </c>
      <c r="B126" s="136">
        <v>101</v>
      </c>
      <c r="C126" s="137" t="s">
        <v>286</v>
      </c>
      <c r="D126" s="136" t="s">
        <v>194</v>
      </c>
      <c r="E126" s="35" t="s">
        <v>415</v>
      </c>
      <c r="F126" s="31">
        <f>F615</f>
        <v>492600</v>
      </c>
      <c r="G126" s="31">
        <f>G615</f>
        <v>129661</v>
      </c>
      <c r="H126" s="31">
        <f t="shared" ref="H126:J126" si="75">H615</f>
        <v>0</v>
      </c>
      <c r="I126" s="31">
        <f t="shared" si="75"/>
        <v>452600</v>
      </c>
      <c r="J126" s="31">
        <f t="shared" si="75"/>
        <v>0</v>
      </c>
      <c r="K126" s="31">
        <f t="shared" ref="K126:K195" si="76">H126+I126+J126</f>
        <v>452600</v>
      </c>
      <c r="L126" s="65">
        <f t="shared" si="49"/>
        <v>91.87982135606984</v>
      </c>
    </row>
    <row r="127" spans="1:12" ht="12" customHeight="1" x14ac:dyDescent="0.25">
      <c r="A127" s="111">
        <v>10</v>
      </c>
      <c r="B127" s="136">
        <v>101</v>
      </c>
      <c r="C127" s="137" t="s">
        <v>286</v>
      </c>
      <c r="D127" s="136" t="s">
        <v>195</v>
      </c>
      <c r="E127" s="35" t="s">
        <v>416</v>
      </c>
      <c r="F127" s="31">
        <f>F616</f>
        <v>30000</v>
      </c>
      <c r="G127" s="31">
        <f>G616</f>
        <v>12834</v>
      </c>
      <c r="H127" s="31">
        <f>H616</f>
        <v>50000</v>
      </c>
      <c r="I127" s="31">
        <f>I616</f>
        <v>0</v>
      </c>
      <c r="J127" s="31">
        <f>J616</f>
        <v>0</v>
      </c>
      <c r="K127" s="31">
        <f t="shared" si="76"/>
        <v>50000</v>
      </c>
      <c r="L127" s="65">
        <f t="shared" si="49"/>
        <v>166.66666666666669</v>
      </c>
    </row>
    <row r="128" spans="1:12" ht="12.75" customHeight="1" x14ac:dyDescent="0.25">
      <c r="A128" s="111">
        <v>10</v>
      </c>
      <c r="B128" s="136">
        <v>101</v>
      </c>
      <c r="C128" s="137" t="s">
        <v>286</v>
      </c>
      <c r="D128" s="136">
        <v>614243</v>
      </c>
      <c r="E128" s="35" t="s">
        <v>114</v>
      </c>
      <c r="F128" s="31">
        <f t="shared" ref="F128:H128" si="77">F554</f>
        <v>85000</v>
      </c>
      <c r="G128" s="31">
        <f t="shared" si="77"/>
        <v>50624</v>
      </c>
      <c r="H128" s="31">
        <f t="shared" si="77"/>
        <v>145000</v>
      </c>
      <c r="I128" s="31">
        <v>0</v>
      </c>
      <c r="J128" s="31">
        <v>0</v>
      </c>
      <c r="K128" s="31">
        <f t="shared" si="76"/>
        <v>145000</v>
      </c>
      <c r="L128" s="65">
        <f t="shared" si="49"/>
        <v>170.58823529411765</v>
      </c>
    </row>
    <row r="129" spans="1:12" ht="14.25" customHeight="1" x14ac:dyDescent="0.25">
      <c r="A129" s="81">
        <v>10</v>
      </c>
      <c r="B129" s="35">
        <v>101</v>
      </c>
      <c r="C129" s="154" t="s">
        <v>286</v>
      </c>
      <c r="D129" s="109">
        <v>614300</v>
      </c>
      <c r="E129" s="109" t="s">
        <v>115</v>
      </c>
      <c r="F129" s="85">
        <f>F130+F135+F136+F137+F138+F139+F140+F141+F142+F143+F144+F145+F146+F147+F152+F148+F153+F155+F156+F157+F158+F159+F160+F149+F150+F161+F162+F163+F151</f>
        <v>1595000</v>
      </c>
      <c r="G129" s="85">
        <f>G130+G135+G136+G137+G138+G139+G140+G141+G142+G143+G144+G145+G146+G147+G152+G148+G153+G155+G156+G157+G158+G159+G160+G149+G150+G161+G162+G163+G151+G154</f>
        <v>537840</v>
      </c>
      <c r="H129" s="85">
        <f>H130+H135+H136+H137+H138+H139+H140+H141+H142+H143+H144+H145+H146+H147+H152+H148+H153+H155+H156+H157+H158+H159+H160+H149+H150+H161+H162+H163+H151+H154</f>
        <v>917950</v>
      </c>
      <c r="I129" s="85">
        <f>I130+I135+I136+I137+I138+I139+I140+I141+I142+I143+I144+I145+I146+I147+I152+I148+I153+I155+I156+I157+I158+I159+I160+I149+I150+I161+I162+I163+I151+I154</f>
        <v>345400</v>
      </c>
      <c r="J129" s="85">
        <f>J130+J135+J136+J137+J138+J139+J140+J141+J142+J143+J144+J145+J146+J147+J152+J148+J153+J155+J156+J157+J158+J159+J160+J149+J150+J161+J162+J163+J151+J154</f>
        <v>412577</v>
      </c>
      <c r="K129" s="85">
        <f>K130+K135+K136+K137+K138+K139+K140+K141+K142+K143+K144+K145+K146+K147+K152+K148+K153+K155+K156+K157+K158+K159+K160+K149+K150+K161+K162+K163+K151</f>
        <v>1675927</v>
      </c>
      <c r="L129" s="64">
        <f t="shared" si="49"/>
        <v>105.07379310344827</v>
      </c>
    </row>
    <row r="130" spans="1:12" ht="11.25" customHeight="1" x14ac:dyDescent="0.25">
      <c r="A130" s="143">
        <v>10</v>
      </c>
      <c r="B130" s="144">
        <v>101</v>
      </c>
      <c r="C130" s="145" t="s">
        <v>286</v>
      </c>
      <c r="D130" s="144" t="s">
        <v>198</v>
      </c>
      <c r="E130" s="296" t="s">
        <v>117</v>
      </c>
      <c r="F130" s="112">
        <f>F443</f>
        <v>350000</v>
      </c>
      <c r="G130" s="112">
        <f>G443</f>
        <v>294452</v>
      </c>
      <c r="H130" s="112">
        <f>H443</f>
        <v>187000</v>
      </c>
      <c r="I130" s="112">
        <f>I443</f>
        <v>63000</v>
      </c>
      <c r="J130" s="112">
        <f>J443</f>
        <v>100000</v>
      </c>
      <c r="K130" s="112">
        <f t="shared" si="76"/>
        <v>350000</v>
      </c>
      <c r="L130" s="66">
        <f t="shared" si="49"/>
        <v>100</v>
      </c>
    </row>
    <row r="131" spans="1:12" ht="10.5" customHeight="1" x14ac:dyDescent="0.25">
      <c r="A131" s="344" t="s">
        <v>292</v>
      </c>
      <c r="B131" s="344"/>
      <c r="C131" s="344"/>
      <c r="D131" s="345"/>
      <c r="E131" s="345"/>
      <c r="F131" s="148"/>
      <c r="G131" s="149"/>
      <c r="H131" s="148"/>
      <c r="I131" s="148"/>
      <c r="J131" s="148"/>
      <c r="K131" s="148"/>
      <c r="L131" s="5"/>
    </row>
    <row r="132" spans="1:12" ht="27" customHeight="1" x14ac:dyDescent="0.25">
      <c r="A132" s="346" t="s">
        <v>78</v>
      </c>
      <c r="B132" s="348" t="s">
        <v>283</v>
      </c>
      <c r="C132" s="348" t="s">
        <v>284</v>
      </c>
      <c r="D132" s="350" t="s">
        <v>285</v>
      </c>
      <c r="E132" s="343" t="s">
        <v>79</v>
      </c>
      <c r="F132" s="353" t="s">
        <v>462</v>
      </c>
      <c r="G132" s="353" t="s">
        <v>569</v>
      </c>
      <c r="H132" s="343" t="s">
        <v>567</v>
      </c>
      <c r="I132" s="343"/>
      <c r="J132" s="343"/>
      <c r="K132" s="343"/>
      <c r="L132" s="341" t="s">
        <v>558</v>
      </c>
    </row>
    <row r="133" spans="1:12" ht="36.75" customHeight="1" x14ac:dyDescent="0.25">
      <c r="A133" s="347"/>
      <c r="B133" s="349"/>
      <c r="C133" s="349"/>
      <c r="D133" s="351"/>
      <c r="E133" s="352"/>
      <c r="F133" s="354"/>
      <c r="G133" s="354"/>
      <c r="H133" s="125" t="s">
        <v>303</v>
      </c>
      <c r="I133" s="125" t="s">
        <v>304</v>
      </c>
      <c r="J133" s="125" t="s">
        <v>305</v>
      </c>
      <c r="K133" s="126" t="s">
        <v>306</v>
      </c>
      <c r="L133" s="342"/>
    </row>
    <row r="134" spans="1:12" ht="8.25" customHeight="1" x14ac:dyDescent="0.25">
      <c r="A134" s="127">
        <v>1</v>
      </c>
      <c r="B134" s="128">
        <v>2</v>
      </c>
      <c r="C134" s="128">
        <v>3</v>
      </c>
      <c r="D134" s="129">
        <v>4</v>
      </c>
      <c r="E134" s="128">
        <v>5</v>
      </c>
      <c r="F134" s="129">
        <v>6</v>
      </c>
      <c r="G134" s="129">
        <v>7</v>
      </c>
      <c r="H134" s="129">
        <v>8</v>
      </c>
      <c r="I134" s="129">
        <v>9</v>
      </c>
      <c r="J134" s="129">
        <v>10</v>
      </c>
      <c r="K134" s="129">
        <v>11</v>
      </c>
      <c r="L134" s="130">
        <v>12</v>
      </c>
    </row>
    <row r="135" spans="1:12" ht="10.5" customHeight="1" x14ac:dyDescent="0.25">
      <c r="A135" s="111">
        <v>10</v>
      </c>
      <c r="B135" s="136">
        <v>101</v>
      </c>
      <c r="C135" s="137" t="s">
        <v>286</v>
      </c>
      <c r="D135" s="136" t="s">
        <v>199</v>
      </c>
      <c r="E135" s="153" t="s">
        <v>506</v>
      </c>
      <c r="F135" s="31">
        <f t="shared" ref="F135:H135" si="78">F556</f>
        <v>20000</v>
      </c>
      <c r="G135" s="31">
        <f t="shared" si="78"/>
        <v>0</v>
      </c>
      <c r="H135" s="31">
        <f t="shared" si="78"/>
        <v>0</v>
      </c>
      <c r="I135" s="31"/>
      <c r="J135" s="31">
        <v>0</v>
      </c>
      <c r="K135" s="31">
        <f t="shared" si="76"/>
        <v>0</v>
      </c>
      <c r="L135" s="65">
        <f t="shared" si="49"/>
        <v>0</v>
      </c>
    </row>
    <row r="136" spans="1:12" ht="10.5" customHeight="1" x14ac:dyDescent="0.25">
      <c r="A136" s="111">
        <v>10</v>
      </c>
      <c r="B136" s="136">
        <v>101</v>
      </c>
      <c r="C136" s="137" t="s">
        <v>286</v>
      </c>
      <c r="D136" s="136" t="s">
        <v>200</v>
      </c>
      <c r="E136" s="153" t="s">
        <v>201</v>
      </c>
      <c r="F136" s="31">
        <f t="shared" ref="F136:H136" si="79">F444</f>
        <v>0</v>
      </c>
      <c r="G136" s="31">
        <f t="shared" si="79"/>
        <v>0</v>
      </c>
      <c r="H136" s="31">
        <f t="shared" si="79"/>
        <v>15000</v>
      </c>
      <c r="I136" s="31"/>
      <c r="J136" s="31">
        <v>0</v>
      </c>
      <c r="K136" s="31">
        <f t="shared" si="76"/>
        <v>15000</v>
      </c>
      <c r="L136" s="65" t="e">
        <f t="shared" si="49"/>
        <v>#DIV/0!</v>
      </c>
    </row>
    <row r="137" spans="1:12" ht="10.5" customHeight="1" x14ac:dyDescent="0.25">
      <c r="A137" s="111">
        <v>10</v>
      </c>
      <c r="B137" s="136">
        <v>101</v>
      </c>
      <c r="C137" s="137" t="s">
        <v>286</v>
      </c>
      <c r="D137" s="136" t="s">
        <v>202</v>
      </c>
      <c r="E137" s="153" t="s">
        <v>125</v>
      </c>
      <c r="F137" s="31">
        <f t="shared" ref="F137:H137" si="80">F557</f>
        <v>2000</v>
      </c>
      <c r="G137" s="31">
        <f t="shared" si="80"/>
        <v>0</v>
      </c>
      <c r="H137" s="31">
        <f t="shared" si="80"/>
        <v>0</v>
      </c>
      <c r="I137" s="31"/>
      <c r="J137" s="31">
        <v>0</v>
      </c>
      <c r="K137" s="31">
        <f t="shared" si="76"/>
        <v>0</v>
      </c>
      <c r="L137" s="65">
        <f t="shared" si="49"/>
        <v>0</v>
      </c>
    </row>
    <row r="138" spans="1:12" ht="10.5" customHeight="1" x14ac:dyDescent="0.25">
      <c r="A138" s="111">
        <v>10</v>
      </c>
      <c r="B138" s="136">
        <v>101</v>
      </c>
      <c r="C138" s="137" t="s">
        <v>286</v>
      </c>
      <c r="D138" s="136" t="s">
        <v>203</v>
      </c>
      <c r="E138" s="153" t="s">
        <v>119</v>
      </c>
      <c r="F138" s="31">
        <f t="shared" ref="F138:H139" si="81">F558</f>
        <v>100000</v>
      </c>
      <c r="G138" s="31">
        <f t="shared" si="81"/>
        <v>23700</v>
      </c>
      <c r="H138" s="31">
        <f t="shared" si="81"/>
        <v>150000</v>
      </c>
      <c r="I138" s="31"/>
      <c r="J138" s="31">
        <v>0</v>
      </c>
      <c r="K138" s="31">
        <f t="shared" si="76"/>
        <v>150000</v>
      </c>
      <c r="L138" s="65">
        <f t="shared" si="49"/>
        <v>150</v>
      </c>
    </row>
    <row r="139" spans="1:12" ht="10.5" customHeight="1" x14ac:dyDescent="0.25">
      <c r="A139" s="111">
        <v>10</v>
      </c>
      <c r="B139" s="136">
        <v>101</v>
      </c>
      <c r="C139" s="137" t="s">
        <v>286</v>
      </c>
      <c r="D139" s="136" t="s">
        <v>234</v>
      </c>
      <c r="E139" s="35" t="s">
        <v>235</v>
      </c>
      <c r="F139" s="31">
        <f t="shared" si="81"/>
        <v>52000</v>
      </c>
      <c r="G139" s="31">
        <f t="shared" si="81"/>
        <v>18000</v>
      </c>
      <c r="H139" s="31">
        <f t="shared" si="81"/>
        <v>0</v>
      </c>
      <c r="I139" s="31"/>
      <c r="J139" s="31">
        <v>0</v>
      </c>
      <c r="K139" s="31">
        <f t="shared" si="76"/>
        <v>0</v>
      </c>
      <c r="L139" s="65">
        <f t="shared" si="49"/>
        <v>0</v>
      </c>
    </row>
    <row r="140" spans="1:12" ht="10.5" customHeight="1" x14ac:dyDescent="0.25">
      <c r="A140" s="111">
        <v>10</v>
      </c>
      <c r="B140" s="136">
        <v>101</v>
      </c>
      <c r="C140" s="137" t="s">
        <v>286</v>
      </c>
      <c r="D140" s="136" t="s">
        <v>204</v>
      </c>
      <c r="E140" s="153" t="s">
        <v>357</v>
      </c>
      <c r="F140" s="31">
        <f>F445</f>
        <v>410000</v>
      </c>
      <c r="G140" s="31">
        <f>G445</f>
        <v>0</v>
      </c>
      <c r="H140" s="31">
        <f>H445</f>
        <v>70000</v>
      </c>
      <c r="I140" s="31">
        <f t="shared" ref="I140:J140" si="82">I445</f>
        <v>0</v>
      </c>
      <c r="J140" s="31">
        <f t="shared" si="82"/>
        <v>239977</v>
      </c>
      <c r="K140" s="31">
        <f t="shared" si="76"/>
        <v>309977</v>
      </c>
      <c r="L140" s="65">
        <f t="shared" ref="L140:L147" si="83">K140/F140*100</f>
        <v>75.604146341463419</v>
      </c>
    </row>
    <row r="141" spans="1:12" ht="10.5" customHeight="1" x14ac:dyDescent="0.25">
      <c r="A141" s="111">
        <v>10</v>
      </c>
      <c r="B141" s="136">
        <v>101</v>
      </c>
      <c r="C141" s="137" t="s">
        <v>286</v>
      </c>
      <c r="D141" s="136" t="s">
        <v>205</v>
      </c>
      <c r="E141" s="153" t="s">
        <v>120</v>
      </c>
      <c r="F141" s="31">
        <f t="shared" ref="F141:J141" si="84">F407</f>
        <v>5000</v>
      </c>
      <c r="G141" s="31">
        <f t="shared" si="84"/>
        <v>3800</v>
      </c>
      <c r="H141" s="31">
        <f t="shared" si="84"/>
        <v>5000</v>
      </c>
      <c r="I141" s="31">
        <f t="shared" si="84"/>
        <v>0</v>
      </c>
      <c r="J141" s="31">
        <f t="shared" si="84"/>
        <v>0</v>
      </c>
      <c r="K141" s="31">
        <f t="shared" si="76"/>
        <v>5000</v>
      </c>
      <c r="L141" s="65">
        <f t="shared" si="83"/>
        <v>100</v>
      </c>
    </row>
    <row r="142" spans="1:12" ht="10.5" customHeight="1" x14ac:dyDescent="0.25">
      <c r="A142" s="111">
        <v>10</v>
      </c>
      <c r="B142" s="136">
        <v>101</v>
      </c>
      <c r="C142" s="137" t="s">
        <v>286</v>
      </c>
      <c r="D142" s="136" t="s">
        <v>232</v>
      </c>
      <c r="E142" s="153" t="s">
        <v>206</v>
      </c>
      <c r="F142" s="31">
        <f t="shared" ref="F142:J142" si="85">F560</f>
        <v>15000</v>
      </c>
      <c r="G142" s="31">
        <f t="shared" si="85"/>
        <v>15000</v>
      </c>
      <c r="H142" s="31">
        <f t="shared" si="85"/>
        <v>15000</v>
      </c>
      <c r="I142" s="31">
        <f t="shared" si="85"/>
        <v>0</v>
      </c>
      <c r="J142" s="31">
        <f t="shared" si="85"/>
        <v>0</v>
      </c>
      <c r="K142" s="31">
        <f t="shared" si="76"/>
        <v>15000</v>
      </c>
      <c r="L142" s="65">
        <f t="shared" si="83"/>
        <v>100</v>
      </c>
    </row>
    <row r="143" spans="1:12" ht="10.5" customHeight="1" x14ac:dyDescent="0.25">
      <c r="A143" s="111">
        <v>10</v>
      </c>
      <c r="B143" s="136">
        <v>101</v>
      </c>
      <c r="C143" s="137" t="s">
        <v>286</v>
      </c>
      <c r="D143" s="136" t="s">
        <v>236</v>
      </c>
      <c r="E143" s="153" t="s">
        <v>238</v>
      </c>
      <c r="F143" s="31">
        <f>F561</f>
        <v>20000</v>
      </c>
      <c r="G143" s="31">
        <f>G561</f>
        <v>0</v>
      </c>
      <c r="H143" s="31">
        <f t="shared" ref="H143:J143" si="86">H561</f>
        <v>0</v>
      </c>
      <c r="I143" s="31">
        <f t="shared" si="86"/>
        <v>0</v>
      </c>
      <c r="J143" s="31">
        <f t="shared" si="86"/>
        <v>0</v>
      </c>
      <c r="K143" s="31">
        <f t="shared" si="76"/>
        <v>0</v>
      </c>
      <c r="L143" s="65">
        <f t="shared" si="83"/>
        <v>0</v>
      </c>
    </row>
    <row r="144" spans="1:12" ht="11.25" customHeight="1" x14ac:dyDescent="0.25">
      <c r="A144" s="111">
        <v>10</v>
      </c>
      <c r="B144" s="136">
        <v>101</v>
      </c>
      <c r="C144" s="137" t="s">
        <v>286</v>
      </c>
      <c r="D144" s="136" t="s">
        <v>237</v>
      </c>
      <c r="E144" s="153" t="s">
        <v>239</v>
      </c>
      <c r="F144" s="31">
        <f t="shared" ref="F144:J144" si="87">F562</f>
        <v>30000</v>
      </c>
      <c r="G144" s="31">
        <f t="shared" si="87"/>
        <v>5000</v>
      </c>
      <c r="H144" s="31">
        <f t="shared" si="87"/>
        <v>0</v>
      </c>
      <c r="I144" s="31">
        <f t="shared" si="87"/>
        <v>0</v>
      </c>
      <c r="J144" s="31">
        <f t="shared" si="87"/>
        <v>0</v>
      </c>
      <c r="K144" s="31">
        <f t="shared" si="76"/>
        <v>0</v>
      </c>
      <c r="L144" s="65">
        <f t="shared" si="83"/>
        <v>0</v>
      </c>
    </row>
    <row r="145" spans="1:12" ht="11.25" customHeight="1" x14ac:dyDescent="0.25">
      <c r="A145" s="111">
        <v>10</v>
      </c>
      <c r="B145" s="136">
        <v>101</v>
      </c>
      <c r="C145" s="137" t="s">
        <v>286</v>
      </c>
      <c r="D145" s="136" t="s">
        <v>249</v>
      </c>
      <c r="E145" s="153" t="s">
        <v>251</v>
      </c>
      <c r="F145" s="31">
        <f t="shared" ref="F145:J145" si="88">F563</f>
        <v>0</v>
      </c>
      <c r="G145" s="31">
        <f t="shared" si="88"/>
        <v>0</v>
      </c>
      <c r="H145" s="31">
        <f t="shared" si="88"/>
        <v>0</v>
      </c>
      <c r="I145" s="31">
        <f t="shared" si="88"/>
        <v>0</v>
      </c>
      <c r="J145" s="31">
        <f t="shared" si="88"/>
        <v>0</v>
      </c>
      <c r="K145" s="31">
        <f t="shared" si="76"/>
        <v>0</v>
      </c>
      <c r="L145" s="65" t="e">
        <f t="shared" si="83"/>
        <v>#DIV/0!</v>
      </c>
    </row>
    <row r="146" spans="1:12" ht="11.25" customHeight="1" x14ac:dyDescent="0.25">
      <c r="A146" s="111">
        <v>10</v>
      </c>
      <c r="B146" s="136">
        <v>101</v>
      </c>
      <c r="C146" s="137" t="s">
        <v>286</v>
      </c>
      <c r="D146" s="136" t="s">
        <v>250</v>
      </c>
      <c r="E146" s="153" t="s">
        <v>252</v>
      </c>
      <c r="F146" s="31">
        <f>F564</f>
        <v>0</v>
      </c>
      <c r="G146" s="31">
        <f>G564</f>
        <v>0</v>
      </c>
      <c r="H146" s="31">
        <f t="shared" ref="H146:J146" si="89">H564</f>
        <v>0</v>
      </c>
      <c r="I146" s="31">
        <f t="shared" si="89"/>
        <v>0</v>
      </c>
      <c r="J146" s="31">
        <f t="shared" si="89"/>
        <v>0</v>
      </c>
      <c r="K146" s="31">
        <f t="shared" si="76"/>
        <v>0</v>
      </c>
      <c r="L146" s="65" t="e">
        <f t="shared" si="83"/>
        <v>#DIV/0!</v>
      </c>
    </row>
    <row r="147" spans="1:12" ht="21" customHeight="1" x14ac:dyDescent="0.25">
      <c r="A147" s="111">
        <v>10</v>
      </c>
      <c r="B147" s="136">
        <v>101</v>
      </c>
      <c r="C147" s="137" t="s">
        <v>286</v>
      </c>
      <c r="D147" s="136" t="s">
        <v>314</v>
      </c>
      <c r="E147" s="155" t="s">
        <v>315</v>
      </c>
      <c r="F147" s="31">
        <f t="shared" ref="F147:J147" si="90">F331</f>
        <v>100000</v>
      </c>
      <c r="G147" s="31">
        <f t="shared" si="90"/>
        <v>75000</v>
      </c>
      <c r="H147" s="31">
        <f t="shared" si="90"/>
        <v>100000</v>
      </c>
      <c r="I147" s="31">
        <f t="shared" si="90"/>
        <v>0</v>
      </c>
      <c r="J147" s="31">
        <f t="shared" si="90"/>
        <v>0</v>
      </c>
      <c r="K147" s="31">
        <f t="shared" si="76"/>
        <v>100000</v>
      </c>
      <c r="L147" s="65">
        <f t="shared" si="83"/>
        <v>100</v>
      </c>
    </row>
    <row r="148" spans="1:12" ht="10.5" customHeight="1" x14ac:dyDescent="0.25">
      <c r="A148" s="111">
        <v>10</v>
      </c>
      <c r="B148" s="136">
        <v>101</v>
      </c>
      <c r="C148" s="137" t="s">
        <v>286</v>
      </c>
      <c r="D148" s="136" t="s">
        <v>317</v>
      </c>
      <c r="E148" s="155" t="s">
        <v>320</v>
      </c>
      <c r="F148" s="31">
        <f t="shared" ref="F148:J148" si="91">F566</f>
        <v>0</v>
      </c>
      <c r="G148" s="31">
        <f t="shared" si="91"/>
        <v>0</v>
      </c>
      <c r="H148" s="31">
        <f t="shared" si="91"/>
        <v>0</v>
      </c>
      <c r="I148" s="31">
        <f t="shared" si="91"/>
        <v>0</v>
      </c>
      <c r="J148" s="31">
        <f t="shared" si="91"/>
        <v>0</v>
      </c>
      <c r="K148" s="31">
        <f t="shared" si="76"/>
        <v>0</v>
      </c>
      <c r="L148" s="65">
        <f>K147/F147*100</f>
        <v>100</v>
      </c>
    </row>
    <row r="149" spans="1:12" ht="10.5" customHeight="1" x14ac:dyDescent="0.25">
      <c r="A149" s="111">
        <v>10</v>
      </c>
      <c r="B149" s="136">
        <v>101</v>
      </c>
      <c r="C149" s="137" t="s">
        <v>286</v>
      </c>
      <c r="D149" s="136" t="s">
        <v>436</v>
      </c>
      <c r="E149" s="155" t="s">
        <v>437</v>
      </c>
      <c r="F149" s="31">
        <f t="shared" ref="F149:J149" si="92">F567</f>
        <v>0</v>
      </c>
      <c r="G149" s="31">
        <f t="shared" si="92"/>
        <v>0</v>
      </c>
      <c r="H149" s="31">
        <f t="shared" si="92"/>
        <v>0</v>
      </c>
      <c r="I149" s="31">
        <f t="shared" si="92"/>
        <v>0</v>
      </c>
      <c r="J149" s="31">
        <f t="shared" si="92"/>
        <v>0</v>
      </c>
      <c r="K149" s="31">
        <f t="shared" si="76"/>
        <v>0</v>
      </c>
      <c r="L149" s="65" t="e">
        <f>K148/F148*100</f>
        <v>#DIV/0!</v>
      </c>
    </row>
    <row r="150" spans="1:12" ht="10.5" customHeight="1" x14ac:dyDescent="0.25">
      <c r="A150" s="111">
        <v>10</v>
      </c>
      <c r="B150" s="136">
        <v>101</v>
      </c>
      <c r="C150" s="137" t="s">
        <v>286</v>
      </c>
      <c r="D150" s="136" t="s">
        <v>446</v>
      </c>
      <c r="E150" s="155" t="s">
        <v>447</v>
      </c>
      <c r="F150" s="31">
        <f>F568</f>
        <v>6000</v>
      </c>
      <c r="G150" s="31">
        <f>G568</f>
        <v>0</v>
      </c>
      <c r="H150" s="31">
        <f t="shared" ref="H150:J150" si="93">H568</f>
        <v>0</v>
      </c>
      <c r="I150" s="31">
        <f t="shared" si="93"/>
        <v>0</v>
      </c>
      <c r="J150" s="31">
        <f t="shared" si="93"/>
        <v>0</v>
      </c>
      <c r="K150" s="31">
        <f t="shared" si="76"/>
        <v>0</v>
      </c>
      <c r="L150" s="65" t="e">
        <f>K149/F149*100</f>
        <v>#DIV/0!</v>
      </c>
    </row>
    <row r="151" spans="1:12" ht="10.5" customHeight="1" x14ac:dyDescent="0.25">
      <c r="A151" s="111">
        <v>10</v>
      </c>
      <c r="B151" s="136">
        <v>101</v>
      </c>
      <c r="C151" s="137" t="s">
        <v>286</v>
      </c>
      <c r="D151" s="136" t="s">
        <v>525</v>
      </c>
      <c r="E151" s="155" t="s">
        <v>612</v>
      </c>
      <c r="F151" s="31">
        <f>F569</f>
        <v>5000</v>
      </c>
      <c r="G151" s="31">
        <f t="shared" ref="G151:J151" si="94">G569</f>
        <v>0</v>
      </c>
      <c r="H151" s="31">
        <f t="shared" si="94"/>
        <v>5950</v>
      </c>
      <c r="I151" s="31">
        <f t="shared" si="94"/>
        <v>0</v>
      </c>
      <c r="J151" s="31">
        <f t="shared" si="94"/>
        <v>0</v>
      </c>
      <c r="K151" s="31">
        <f t="shared" si="76"/>
        <v>5950</v>
      </c>
      <c r="L151" s="65">
        <f>K150/F150*100</f>
        <v>0</v>
      </c>
    </row>
    <row r="152" spans="1:12" ht="12" customHeight="1" x14ac:dyDescent="0.25">
      <c r="A152" s="111">
        <v>10</v>
      </c>
      <c r="B152" s="136">
        <v>101</v>
      </c>
      <c r="C152" s="137" t="s">
        <v>286</v>
      </c>
      <c r="D152" s="136">
        <v>614323</v>
      </c>
      <c r="E152" s="153" t="s">
        <v>418</v>
      </c>
      <c r="F152" s="31">
        <f>F259</f>
        <v>100000</v>
      </c>
      <c r="G152" s="31">
        <f t="shared" ref="G152:K152" si="95">G259</f>
        <v>0</v>
      </c>
      <c r="H152" s="31">
        <f t="shared" si="95"/>
        <v>100000</v>
      </c>
      <c r="I152" s="31">
        <f t="shared" si="95"/>
        <v>0</v>
      </c>
      <c r="J152" s="31">
        <f t="shared" si="95"/>
        <v>0</v>
      </c>
      <c r="K152" s="31">
        <f t="shared" si="95"/>
        <v>100000</v>
      </c>
      <c r="L152" s="65">
        <f t="shared" ref="L152:L182" si="96">K152/F152*100</f>
        <v>100</v>
      </c>
    </row>
    <row r="153" spans="1:12" ht="10.5" customHeight="1" x14ac:dyDescent="0.25">
      <c r="A153" s="111">
        <v>10</v>
      </c>
      <c r="B153" s="136">
        <v>101</v>
      </c>
      <c r="C153" s="137" t="s">
        <v>286</v>
      </c>
      <c r="D153" s="136" t="s">
        <v>254</v>
      </c>
      <c r="E153" s="153" t="s">
        <v>121</v>
      </c>
      <c r="F153" s="31">
        <f t="shared" ref="F153:J153" si="97">F571</f>
        <v>50000</v>
      </c>
      <c r="G153" s="31">
        <f t="shared" si="97"/>
        <v>0</v>
      </c>
      <c r="H153" s="31">
        <f t="shared" si="97"/>
        <v>200000</v>
      </c>
      <c r="I153" s="31">
        <f t="shared" si="97"/>
        <v>0</v>
      </c>
      <c r="J153" s="31">
        <f t="shared" si="97"/>
        <v>0</v>
      </c>
      <c r="K153" s="31">
        <f t="shared" si="76"/>
        <v>200000</v>
      </c>
      <c r="L153" s="65">
        <f t="shared" si="96"/>
        <v>400</v>
      </c>
    </row>
    <row r="154" spans="1:12" ht="10.5" customHeight="1" x14ac:dyDescent="0.25">
      <c r="A154" s="111">
        <v>10</v>
      </c>
      <c r="B154" s="136">
        <v>101</v>
      </c>
      <c r="C154" s="137" t="s">
        <v>286</v>
      </c>
      <c r="D154" s="136">
        <v>614329</v>
      </c>
      <c r="E154" s="153" t="s">
        <v>539</v>
      </c>
      <c r="F154" s="31"/>
      <c r="G154" s="31">
        <v>2888</v>
      </c>
      <c r="H154" s="31"/>
      <c r="I154" s="31"/>
      <c r="J154" s="31"/>
      <c r="K154" s="31">
        <f t="shared" si="76"/>
        <v>0</v>
      </c>
      <c r="L154" s="65" t="e">
        <f t="shared" si="96"/>
        <v>#DIV/0!</v>
      </c>
    </row>
    <row r="155" spans="1:12" ht="10.5" customHeight="1" x14ac:dyDescent="0.25">
      <c r="A155" s="111">
        <v>10</v>
      </c>
      <c r="B155" s="136">
        <v>101</v>
      </c>
      <c r="C155" s="137" t="s">
        <v>286</v>
      </c>
      <c r="D155" s="136" t="s">
        <v>253</v>
      </c>
      <c r="E155" s="153" t="s">
        <v>419</v>
      </c>
      <c r="F155" s="31">
        <f t="shared" ref="F155:J155" si="98">F294</f>
        <v>0</v>
      </c>
      <c r="G155" s="31">
        <f t="shared" si="98"/>
        <v>100000</v>
      </c>
      <c r="H155" s="31">
        <f t="shared" si="98"/>
        <v>0</v>
      </c>
      <c r="I155" s="31">
        <f t="shared" si="98"/>
        <v>0</v>
      </c>
      <c r="J155" s="31">
        <f t="shared" si="98"/>
        <v>0</v>
      </c>
      <c r="K155" s="31">
        <f t="shared" si="76"/>
        <v>0</v>
      </c>
      <c r="L155" s="65" t="e">
        <f t="shared" si="96"/>
        <v>#DIV/0!</v>
      </c>
    </row>
    <row r="156" spans="1:12" ht="12" customHeight="1" x14ac:dyDescent="0.25">
      <c r="A156" s="111">
        <v>10</v>
      </c>
      <c r="B156" s="136">
        <v>101</v>
      </c>
      <c r="C156" s="137" t="s">
        <v>286</v>
      </c>
      <c r="D156" s="136" t="s">
        <v>209</v>
      </c>
      <c r="E156" s="153" t="s">
        <v>123</v>
      </c>
      <c r="F156" s="31">
        <f t="shared" ref="F156:J156" si="99">F332</f>
        <v>0</v>
      </c>
      <c r="G156" s="31">
        <f t="shared" si="99"/>
        <v>0</v>
      </c>
      <c r="H156" s="31">
        <f t="shared" si="99"/>
        <v>50000</v>
      </c>
      <c r="I156" s="31">
        <f t="shared" si="99"/>
        <v>0</v>
      </c>
      <c r="J156" s="31">
        <f t="shared" si="99"/>
        <v>0</v>
      </c>
      <c r="K156" s="31">
        <f t="shared" si="76"/>
        <v>50000</v>
      </c>
      <c r="L156" s="65" t="e">
        <f t="shared" si="96"/>
        <v>#DIV/0!</v>
      </c>
    </row>
    <row r="157" spans="1:12" ht="11.25" customHeight="1" x14ac:dyDescent="0.25">
      <c r="A157" s="111">
        <v>10</v>
      </c>
      <c r="B157" s="136">
        <v>101</v>
      </c>
      <c r="C157" s="137" t="s">
        <v>286</v>
      </c>
      <c r="D157" s="136" t="s">
        <v>207</v>
      </c>
      <c r="E157" s="153" t="s">
        <v>124</v>
      </c>
      <c r="F157" s="31">
        <f t="shared" ref="F157:J157" si="100">F333</f>
        <v>0</v>
      </c>
      <c r="G157" s="31">
        <f t="shared" si="100"/>
        <v>0</v>
      </c>
      <c r="H157" s="31">
        <f t="shared" si="100"/>
        <v>0</v>
      </c>
      <c r="I157" s="31">
        <f t="shared" si="100"/>
        <v>0</v>
      </c>
      <c r="J157" s="31">
        <f t="shared" si="100"/>
        <v>0</v>
      </c>
      <c r="K157" s="31">
        <f t="shared" si="76"/>
        <v>0</v>
      </c>
      <c r="L157" s="65" t="e">
        <f t="shared" si="96"/>
        <v>#DIV/0!</v>
      </c>
    </row>
    <row r="158" spans="1:12" ht="10.5" customHeight="1" x14ac:dyDescent="0.25">
      <c r="A158" s="111">
        <v>10</v>
      </c>
      <c r="B158" s="136">
        <v>101</v>
      </c>
      <c r="C158" s="137" t="s">
        <v>286</v>
      </c>
      <c r="D158" s="136" t="s">
        <v>208</v>
      </c>
      <c r="E158" s="153" t="s">
        <v>420</v>
      </c>
      <c r="F158" s="31">
        <f t="shared" ref="F158:J158" si="101">F334</f>
        <v>0</v>
      </c>
      <c r="G158" s="31">
        <f t="shared" si="101"/>
        <v>0</v>
      </c>
      <c r="H158" s="31">
        <f t="shared" si="101"/>
        <v>0</v>
      </c>
      <c r="I158" s="31">
        <f t="shared" si="101"/>
        <v>0</v>
      </c>
      <c r="J158" s="31">
        <f t="shared" si="101"/>
        <v>0</v>
      </c>
      <c r="K158" s="31">
        <f t="shared" si="76"/>
        <v>0</v>
      </c>
      <c r="L158" s="65" t="e">
        <f t="shared" si="96"/>
        <v>#DIV/0!</v>
      </c>
    </row>
    <row r="159" spans="1:12" ht="11.25" customHeight="1" x14ac:dyDescent="0.25">
      <c r="A159" s="111">
        <v>10</v>
      </c>
      <c r="B159" s="136">
        <v>101</v>
      </c>
      <c r="C159" s="137" t="s">
        <v>286</v>
      </c>
      <c r="D159" s="136" t="s">
        <v>247</v>
      </c>
      <c r="E159" s="153" t="s">
        <v>248</v>
      </c>
      <c r="F159" s="31">
        <f t="shared" ref="F159:J159" si="102">F572</f>
        <v>0</v>
      </c>
      <c r="G159" s="31">
        <f t="shared" si="102"/>
        <v>0</v>
      </c>
      <c r="H159" s="31">
        <f t="shared" si="102"/>
        <v>0</v>
      </c>
      <c r="I159" s="31">
        <f t="shared" si="102"/>
        <v>0</v>
      </c>
      <c r="J159" s="31">
        <f t="shared" si="102"/>
        <v>0</v>
      </c>
      <c r="K159" s="31">
        <f t="shared" si="76"/>
        <v>0</v>
      </c>
      <c r="L159" s="65" t="e">
        <f t="shared" si="96"/>
        <v>#DIV/0!</v>
      </c>
    </row>
    <row r="160" spans="1:12" ht="11.25" customHeight="1" x14ac:dyDescent="0.25">
      <c r="A160" s="111">
        <v>10</v>
      </c>
      <c r="B160" s="136">
        <v>101</v>
      </c>
      <c r="C160" s="137" t="s">
        <v>286</v>
      </c>
      <c r="D160" s="136" t="s">
        <v>301</v>
      </c>
      <c r="E160" s="153" t="s">
        <v>302</v>
      </c>
      <c r="F160" s="31">
        <f t="shared" ref="F160:J160" si="103">F573</f>
        <v>0</v>
      </c>
      <c r="G160" s="31">
        <f t="shared" si="103"/>
        <v>0</v>
      </c>
      <c r="H160" s="31">
        <f t="shared" si="103"/>
        <v>0</v>
      </c>
      <c r="I160" s="31">
        <f t="shared" si="103"/>
        <v>0</v>
      </c>
      <c r="J160" s="31">
        <f t="shared" si="103"/>
        <v>0</v>
      </c>
      <c r="K160" s="31">
        <f t="shared" si="76"/>
        <v>0</v>
      </c>
      <c r="L160" s="65" t="e">
        <f t="shared" si="96"/>
        <v>#DIV/0!</v>
      </c>
    </row>
    <row r="161" spans="1:12" ht="12" customHeight="1" x14ac:dyDescent="0.25">
      <c r="A161" s="111">
        <v>10</v>
      </c>
      <c r="B161" s="136">
        <v>101</v>
      </c>
      <c r="C161" s="137" t="s">
        <v>286</v>
      </c>
      <c r="D161" s="136" t="s">
        <v>566</v>
      </c>
      <c r="E161" s="153" t="s">
        <v>601</v>
      </c>
      <c r="F161" s="31">
        <f>F446</f>
        <v>15000</v>
      </c>
      <c r="G161" s="31">
        <f t="shared" ref="G161:J161" si="104">G446</f>
        <v>0</v>
      </c>
      <c r="H161" s="31">
        <f t="shared" si="104"/>
        <v>20000</v>
      </c>
      <c r="I161" s="31">
        <f t="shared" si="104"/>
        <v>0</v>
      </c>
      <c r="J161" s="31">
        <f t="shared" si="104"/>
        <v>0</v>
      </c>
      <c r="K161" s="31">
        <f t="shared" si="76"/>
        <v>20000</v>
      </c>
      <c r="L161" s="65">
        <f t="shared" si="96"/>
        <v>133.33333333333331</v>
      </c>
    </row>
    <row r="162" spans="1:12" ht="21.75" customHeight="1" x14ac:dyDescent="0.25">
      <c r="A162" s="111">
        <v>10</v>
      </c>
      <c r="B162" s="136">
        <v>101</v>
      </c>
      <c r="C162" s="137" t="s">
        <v>286</v>
      </c>
      <c r="D162" s="136" t="s">
        <v>547</v>
      </c>
      <c r="E162" s="156" t="s">
        <v>548</v>
      </c>
      <c r="F162" s="31">
        <f>F335</f>
        <v>120000</v>
      </c>
      <c r="G162" s="31">
        <f t="shared" ref="G162:J162" si="105">G335</f>
        <v>0</v>
      </c>
      <c r="H162" s="31">
        <f t="shared" si="105"/>
        <v>0</v>
      </c>
      <c r="I162" s="31">
        <f t="shared" si="105"/>
        <v>47400</v>
      </c>
      <c r="J162" s="31">
        <f t="shared" si="105"/>
        <v>72600</v>
      </c>
      <c r="K162" s="31">
        <f t="shared" si="76"/>
        <v>120000</v>
      </c>
      <c r="L162" s="65">
        <f t="shared" si="96"/>
        <v>100</v>
      </c>
    </row>
    <row r="163" spans="1:12" ht="13.5" customHeight="1" x14ac:dyDescent="0.25">
      <c r="A163" s="111">
        <v>10</v>
      </c>
      <c r="B163" s="136">
        <v>101</v>
      </c>
      <c r="C163" s="137" t="s">
        <v>286</v>
      </c>
      <c r="D163" s="136" t="s">
        <v>549</v>
      </c>
      <c r="E163" s="156" t="s">
        <v>555</v>
      </c>
      <c r="F163" s="31">
        <f>F336</f>
        <v>195000</v>
      </c>
      <c r="G163" s="31">
        <f>G336</f>
        <v>0</v>
      </c>
      <c r="H163" s="31">
        <f>H336</f>
        <v>0</v>
      </c>
      <c r="I163" s="31">
        <f t="shared" ref="I163:J163" si="106">I336</f>
        <v>235000</v>
      </c>
      <c r="J163" s="31">
        <f t="shared" si="106"/>
        <v>0</v>
      </c>
      <c r="K163" s="31">
        <f t="shared" si="76"/>
        <v>235000</v>
      </c>
      <c r="L163" s="65">
        <f t="shared" si="96"/>
        <v>120.51282051282051</v>
      </c>
    </row>
    <row r="164" spans="1:12" ht="16.5" customHeight="1" x14ac:dyDescent="0.25">
      <c r="A164" s="111">
        <v>10</v>
      </c>
      <c r="B164" s="136">
        <v>101</v>
      </c>
      <c r="C164" s="137" t="s">
        <v>286</v>
      </c>
      <c r="D164" s="109">
        <v>614400</v>
      </c>
      <c r="E164" s="109" t="s">
        <v>122</v>
      </c>
      <c r="F164" s="85">
        <f>F165+F166+F167+F168+F169+F170</f>
        <v>1793000</v>
      </c>
      <c r="G164" s="85">
        <f t="shared" ref="G164:K164" si="107">G165+G166+G167+G168+G169+G170</f>
        <v>1490000</v>
      </c>
      <c r="H164" s="85">
        <f t="shared" si="107"/>
        <v>1795000</v>
      </c>
      <c r="I164" s="85">
        <f t="shared" si="107"/>
        <v>0</v>
      </c>
      <c r="J164" s="85">
        <f t="shared" si="107"/>
        <v>0</v>
      </c>
      <c r="K164" s="85">
        <f t="shared" si="107"/>
        <v>1795000</v>
      </c>
      <c r="L164" s="64">
        <f t="shared" si="96"/>
        <v>100.11154489682097</v>
      </c>
    </row>
    <row r="165" spans="1:12" ht="22.5" customHeight="1" x14ac:dyDescent="0.25">
      <c r="A165" s="111">
        <v>10</v>
      </c>
      <c r="B165" s="136">
        <v>101</v>
      </c>
      <c r="C165" s="137" t="s">
        <v>286</v>
      </c>
      <c r="D165" s="136" t="s">
        <v>210</v>
      </c>
      <c r="E165" s="116" t="s">
        <v>523</v>
      </c>
      <c r="F165" s="31">
        <f>F448</f>
        <v>20000</v>
      </c>
      <c r="G165" s="31">
        <f>G448</f>
        <v>0</v>
      </c>
      <c r="H165" s="31">
        <f t="shared" ref="H165:J165" si="108">H448</f>
        <v>25000</v>
      </c>
      <c r="I165" s="31">
        <f t="shared" si="108"/>
        <v>0</v>
      </c>
      <c r="J165" s="31">
        <f t="shared" si="108"/>
        <v>0</v>
      </c>
      <c r="K165" s="31">
        <f t="shared" si="76"/>
        <v>25000</v>
      </c>
      <c r="L165" s="65">
        <f t="shared" si="96"/>
        <v>125</v>
      </c>
    </row>
    <row r="166" spans="1:12" ht="21" customHeight="1" x14ac:dyDescent="0.25">
      <c r="A166" s="111">
        <v>10</v>
      </c>
      <c r="B166" s="136">
        <v>101</v>
      </c>
      <c r="C166" s="137" t="s">
        <v>286</v>
      </c>
      <c r="D166" s="136" t="s">
        <v>211</v>
      </c>
      <c r="E166" s="36" t="s">
        <v>421</v>
      </c>
      <c r="F166" s="31">
        <f t="shared" ref="F166:J166" si="109">F449</f>
        <v>15000</v>
      </c>
      <c r="G166" s="31">
        <f t="shared" si="109"/>
        <v>0</v>
      </c>
      <c r="H166" s="31">
        <f t="shared" si="109"/>
        <v>0</v>
      </c>
      <c r="I166" s="31">
        <f t="shared" si="109"/>
        <v>0</v>
      </c>
      <c r="J166" s="31">
        <f t="shared" si="109"/>
        <v>0</v>
      </c>
      <c r="K166" s="31">
        <f t="shared" si="76"/>
        <v>0</v>
      </c>
      <c r="L166" s="65">
        <f t="shared" si="96"/>
        <v>0</v>
      </c>
    </row>
    <row r="167" spans="1:12" ht="12.75" customHeight="1" x14ac:dyDescent="0.25">
      <c r="A167" s="111">
        <v>10</v>
      </c>
      <c r="B167" s="136">
        <v>101</v>
      </c>
      <c r="C167" s="137" t="s">
        <v>286</v>
      </c>
      <c r="D167" s="136" t="s">
        <v>212</v>
      </c>
      <c r="E167" s="136" t="s">
        <v>213</v>
      </c>
      <c r="F167" s="31">
        <f t="shared" ref="F167:J167" si="110">F450</f>
        <v>90000</v>
      </c>
      <c r="G167" s="31">
        <f t="shared" si="110"/>
        <v>70000</v>
      </c>
      <c r="H167" s="31">
        <f t="shared" si="110"/>
        <v>50000</v>
      </c>
      <c r="I167" s="31">
        <f t="shared" si="110"/>
        <v>0</v>
      </c>
      <c r="J167" s="31">
        <f t="shared" si="110"/>
        <v>0</v>
      </c>
      <c r="K167" s="31">
        <f t="shared" si="76"/>
        <v>50000</v>
      </c>
      <c r="L167" s="65">
        <f t="shared" si="96"/>
        <v>55.555555555555557</v>
      </c>
    </row>
    <row r="168" spans="1:12" ht="20.25" customHeight="1" x14ac:dyDescent="0.25">
      <c r="A168" s="111">
        <v>10</v>
      </c>
      <c r="B168" s="136">
        <v>101</v>
      </c>
      <c r="C168" s="137" t="s">
        <v>286</v>
      </c>
      <c r="D168" s="136" t="s">
        <v>256</v>
      </c>
      <c r="E168" s="157" t="s">
        <v>257</v>
      </c>
      <c r="F168" s="31">
        <f t="shared" ref="F168:J168" si="111">F451</f>
        <v>1620000</v>
      </c>
      <c r="G168" s="31">
        <f t="shared" si="111"/>
        <v>1420000</v>
      </c>
      <c r="H168" s="31">
        <f t="shared" si="111"/>
        <v>1700000</v>
      </c>
      <c r="I168" s="31">
        <f t="shared" si="111"/>
        <v>0</v>
      </c>
      <c r="J168" s="31">
        <f t="shared" si="111"/>
        <v>0</v>
      </c>
      <c r="K168" s="31">
        <f t="shared" si="76"/>
        <v>1700000</v>
      </c>
      <c r="L168" s="65">
        <f t="shared" si="96"/>
        <v>104.93827160493827</v>
      </c>
    </row>
    <row r="169" spans="1:12" x14ac:dyDescent="0.25">
      <c r="A169" s="111"/>
      <c r="B169" s="136"/>
      <c r="C169" s="137"/>
      <c r="D169" s="136" t="s">
        <v>564</v>
      </c>
      <c r="E169" s="157" t="s">
        <v>565</v>
      </c>
      <c r="F169" s="31">
        <f>F452</f>
        <v>30000</v>
      </c>
      <c r="G169" s="31">
        <f t="shared" ref="G169:J170" si="112">G452</f>
        <v>0</v>
      </c>
      <c r="H169" s="31">
        <f t="shared" si="112"/>
        <v>0</v>
      </c>
      <c r="I169" s="31">
        <f t="shared" si="112"/>
        <v>0</v>
      </c>
      <c r="J169" s="31">
        <f t="shared" si="112"/>
        <v>0</v>
      </c>
      <c r="K169" s="31">
        <f t="shared" si="76"/>
        <v>0</v>
      </c>
      <c r="L169" s="65">
        <f t="shared" si="96"/>
        <v>0</v>
      </c>
    </row>
    <row r="170" spans="1:12" ht="15" customHeight="1" x14ac:dyDescent="0.25">
      <c r="A170" s="143">
        <v>10</v>
      </c>
      <c r="B170" s="144">
        <v>101</v>
      </c>
      <c r="C170" s="145" t="s">
        <v>286</v>
      </c>
      <c r="D170" s="144">
        <v>614417</v>
      </c>
      <c r="E170" s="299" t="s">
        <v>503</v>
      </c>
      <c r="F170" s="112">
        <f t="shared" ref="F170" si="113">F453</f>
        <v>18000</v>
      </c>
      <c r="G170" s="112">
        <f t="shared" si="112"/>
        <v>0</v>
      </c>
      <c r="H170" s="112">
        <f t="shared" si="112"/>
        <v>20000</v>
      </c>
      <c r="I170" s="112">
        <f t="shared" si="112"/>
        <v>0</v>
      </c>
      <c r="J170" s="112">
        <f t="shared" si="112"/>
        <v>0</v>
      </c>
      <c r="K170" s="112">
        <f t="shared" si="76"/>
        <v>20000</v>
      </c>
      <c r="L170" s="66">
        <f t="shared" si="96"/>
        <v>111.11111111111111</v>
      </c>
    </row>
    <row r="171" spans="1:12" ht="15" customHeight="1" x14ac:dyDescent="0.25">
      <c r="A171" s="344" t="s">
        <v>292</v>
      </c>
      <c r="B171" s="344"/>
      <c r="C171" s="344"/>
      <c r="D171" s="345"/>
      <c r="E171" s="345"/>
      <c r="F171" s="148"/>
      <c r="G171" s="148"/>
      <c r="H171" s="148"/>
      <c r="I171" s="148"/>
      <c r="J171" s="148"/>
      <c r="K171" s="148"/>
      <c r="L171" s="5"/>
    </row>
    <row r="172" spans="1:12" ht="27.75" customHeight="1" x14ac:dyDescent="0.25">
      <c r="A172" s="346" t="s">
        <v>78</v>
      </c>
      <c r="B172" s="348" t="s">
        <v>283</v>
      </c>
      <c r="C172" s="348" t="s">
        <v>284</v>
      </c>
      <c r="D172" s="350" t="s">
        <v>285</v>
      </c>
      <c r="E172" s="343" t="s">
        <v>79</v>
      </c>
      <c r="F172" s="353" t="s">
        <v>462</v>
      </c>
      <c r="G172" s="353" t="s">
        <v>569</v>
      </c>
      <c r="H172" s="343" t="s">
        <v>567</v>
      </c>
      <c r="I172" s="343"/>
      <c r="J172" s="343"/>
      <c r="K172" s="343"/>
      <c r="L172" s="341" t="s">
        <v>558</v>
      </c>
    </row>
    <row r="173" spans="1:12" ht="35.25" customHeight="1" x14ac:dyDescent="0.25">
      <c r="A173" s="347"/>
      <c r="B173" s="349"/>
      <c r="C173" s="349"/>
      <c r="D173" s="351"/>
      <c r="E173" s="352"/>
      <c r="F173" s="354"/>
      <c r="G173" s="354"/>
      <c r="H173" s="125" t="s">
        <v>303</v>
      </c>
      <c r="I173" s="125" t="s">
        <v>304</v>
      </c>
      <c r="J173" s="125" t="s">
        <v>305</v>
      </c>
      <c r="K173" s="126" t="s">
        <v>306</v>
      </c>
      <c r="L173" s="342"/>
    </row>
    <row r="174" spans="1:12" ht="9" customHeight="1" x14ac:dyDescent="0.25">
      <c r="A174" s="127">
        <v>1</v>
      </c>
      <c r="B174" s="128">
        <v>2</v>
      </c>
      <c r="C174" s="128">
        <v>3</v>
      </c>
      <c r="D174" s="129">
        <v>4</v>
      </c>
      <c r="E174" s="128">
        <v>5</v>
      </c>
      <c r="F174" s="129">
        <v>6</v>
      </c>
      <c r="G174" s="129">
        <v>7</v>
      </c>
      <c r="H174" s="129">
        <v>8</v>
      </c>
      <c r="I174" s="129">
        <v>9</v>
      </c>
      <c r="J174" s="129">
        <v>10</v>
      </c>
      <c r="K174" s="129">
        <v>11</v>
      </c>
      <c r="L174" s="130">
        <v>12</v>
      </c>
    </row>
    <row r="175" spans="1:12" ht="15" customHeight="1" x14ac:dyDescent="0.25">
      <c r="A175" s="111">
        <v>10</v>
      </c>
      <c r="B175" s="136">
        <v>101</v>
      </c>
      <c r="C175" s="137" t="s">
        <v>286</v>
      </c>
      <c r="D175" s="134">
        <v>614500</v>
      </c>
      <c r="E175" s="159" t="s">
        <v>504</v>
      </c>
      <c r="F175" s="85">
        <f t="shared" ref="F175:G175" si="114">F176+F177</f>
        <v>155000</v>
      </c>
      <c r="G175" s="85">
        <f t="shared" si="114"/>
        <v>0</v>
      </c>
      <c r="H175" s="85">
        <f>H176+H177</f>
        <v>0</v>
      </c>
      <c r="I175" s="85">
        <f t="shared" ref="I175:K175" si="115">I176+I177</f>
        <v>0</v>
      </c>
      <c r="J175" s="85">
        <f t="shared" si="115"/>
        <v>0</v>
      </c>
      <c r="K175" s="85">
        <f t="shared" si="115"/>
        <v>0</v>
      </c>
      <c r="L175" s="65">
        <f t="shared" si="96"/>
        <v>0</v>
      </c>
    </row>
    <row r="176" spans="1:12" ht="12" customHeight="1" x14ac:dyDescent="0.25">
      <c r="A176" s="111">
        <v>10</v>
      </c>
      <c r="B176" s="136">
        <v>101</v>
      </c>
      <c r="C176" s="137" t="s">
        <v>286</v>
      </c>
      <c r="D176" s="136">
        <v>614516</v>
      </c>
      <c r="E176" s="158" t="s">
        <v>505</v>
      </c>
      <c r="F176" s="31">
        <f t="shared" ref="F176:J176" si="116">F456</f>
        <v>15000</v>
      </c>
      <c r="G176" s="31">
        <f t="shared" si="116"/>
        <v>0</v>
      </c>
      <c r="H176" s="31">
        <f t="shared" si="116"/>
        <v>0</v>
      </c>
      <c r="I176" s="31">
        <f t="shared" si="116"/>
        <v>0</v>
      </c>
      <c r="J176" s="31">
        <f t="shared" si="116"/>
        <v>0</v>
      </c>
      <c r="K176" s="31">
        <f>H176+I176+J176</f>
        <v>0</v>
      </c>
      <c r="L176" s="65">
        <f t="shared" si="96"/>
        <v>0</v>
      </c>
    </row>
    <row r="177" spans="1:12" ht="12" customHeight="1" x14ac:dyDescent="0.25">
      <c r="A177" s="111">
        <v>10</v>
      </c>
      <c r="B177" s="136">
        <v>101</v>
      </c>
      <c r="C177" s="137" t="s">
        <v>286</v>
      </c>
      <c r="D177" s="136">
        <v>614525</v>
      </c>
      <c r="E177" s="158" t="s">
        <v>552</v>
      </c>
      <c r="F177" s="31">
        <f t="shared" ref="F177:J177" si="117">F457</f>
        <v>140000</v>
      </c>
      <c r="G177" s="31">
        <f t="shared" si="117"/>
        <v>0</v>
      </c>
      <c r="H177" s="31">
        <f t="shared" si="117"/>
        <v>0</v>
      </c>
      <c r="I177" s="31">
        <f t="shared" si="117"/>
        <v>0</v>
      </c>
      <c r="J177" s="31">
        <f t="shared" si="117"/>
        <v>0</v>
      </c>
      <c r="K177" s="31">
        <f>H177+I177+J177</f>
        <v>0</v>
      </c>
      <c r="L177" s="65">
        <f t="shared" si="96"/>
        <v>0</v>
      </c>
    </row>
    <row r="178" spans="1:12" ht="11.25" customHeight="1" x14ac:dyDescent="0.25">
      <c r="A178" s="111">
        <v>10</v>
      </c>
      <c r="B178" s="136">
        <v>101</v>
      </c>
      <c r="C178" s="137" t="s">
        <v>286</v>
      </c>
      <c r="D178" s="109">
        <v>614800</v>
      </c>
      <c r="E178" s="109" t="s">
        <v>126</v>
      </c>
      <c r="F178" s="85">
        <f>F179+F180+F181+F182</f>
        <v>42000</v>
      </c>
      <c r="G178" s="85">
        <f t="shared" ref="G178:K178" si="118">G179+G180+G181+G182</f>
        <v>18932</v>
      </c>
      <c r="H178" s="85">
        <f t="shared" si="118"/>
        <v>121812</v>
      </c>
      <c r="I178" s="85">
        <f t="shared" si="118"/>
        <v>0</v>
      </c>
      <c r="J178" s="85">
        <f t="shared" si="118"/>
        <v>0</v>
      </c>
      <c r="K178" s="85">
        <f t="shared" si="118"/>
        <v>121812</v>
      </c>
      <c r="L178" s="64">
        <f t="shared" si="96"/>
        <v>290.02857142857141</v>
      </c>
    </row>
    <row r="179" spans="1:12" ht="11.25" customHeight="1" x14ac:dyDescent="0.25">
      <c r="A179" s="111">
        <v>10</v>
      </c>
      <c r="B179" s="136">
        <v>101</v>
      </c>
      <c r="C179" s="137" t="s">
        <v>286</v>
      </c>
      <c r="D179" s="35">
        <v>614811</v>
      </c>
      <c r="E179" s="160" t="s">
        <v>156</v>
      </c>
      <c r="F179" s="31">
        <f t="shared" ref="F179:J179" si="119">F409</f>
        <v>15000</v>
      </c>
      <c r="G179" s="31">
        <f t="shared" si="119"/>
        <v>7947</v>
      </c>
      <c r="H179" s="31">
        <f t="shared" si="119"/>
        <v>10000</v>
      </c>
      <c r="I179" s="31">
        <f t="shared" si="119"/>
        <v>0</v>
      </c>
      <c r="J179" s="31">
        <f t="shared" si="119"/>
        <v>0</v>
      </c>
      <c r="K179" s="31">
        <f t="shared" si="76"/>
        <v>10000</v>
      </c>
      <c r="L179" s="65">
        <f t="shared" si="96"/>
        <v>66.666666666666657</v>
      </c>
    </row>
    <row r="180" spans="1:12" ht="11.25" customHeight="1" x14ac:dyDescent="0.25">
      <c r="A180" s="111">
        <v>10</v>
      </c>
      <c r="B180" s="136">
        <v>101</v>
      </c>
      <c r="C180" s="137" t="s">
        <v>286</v>
      </c>
      <c r="D180" s="35">
        <v>614813</v>
      </c>
      <c r="E180" s="160" t="s">
        <v>158</v>
      </c>
      <c r="F180" s="31">
        <f t="shared" ref="F180:J180" si="120">F410</f>
        <v>7000</v>
      </c>
      <c r="G180" s="31">
        <f t="shared" si="120"/>
        <v>2080</v>
      </c>
      <c r="H180" s="31">
        <f t="shared" si="120"/>
        <v>7000</v>
      </c>
      <c r="I180" s="31">
        <f t="shared" si="120"/>
        <v>0</v>
      </c>
      <c r="J180" s="31">
        <f t="shared" si="120"/>
        <v>0</v>
      </c>
      <c r="K180" s="31">
        <f t="shared" si="76"/>
        <v>7000</v>
      </c>
      <c r="L180" s="65">
        <f t="shared" si="96"/>
        <v>100</v>
      </c>
    </row>
    <row r="181" spans="1:12" ht="11.25" customHeight="1" x14ac:dyDescent="0.25">
      <c r="A181" s="111">
        <v>10</v>
      </c>
      <c r="B181" s="136">
        <v>101</v>
      </c>
      <c r="C181" s="137" t="s">
        <v>286</v>
      </c>
      <c r="D181" s="136">
        <v>614817</v>
      </c>
      <c r="E181" s="160" t="s">
        <v>127</v>
      </c>
      <c r="F181" s="31">
        <f t="shared" ref="F181:J181" si="121">F411</f>
        <v>20000</v>
      </c>
      <c r="G181" s="31">
        <f t="shared" si="121"/>
        <v>8905</v>
      </c>
      <c r="H181" s="31">
        <f t="shared" si="121"/>
        <v>64812</v>
      </c>
      <c r="I181" s="31">
        <f t="shared" si="121"/>
        <v>0</v>
      </c>
      <c r="J181" s="31">
        <f t="shared" si="121"/>
        <v>0</v>
      </c>
      <c r="K181" s="31">
        <f t="shared" si="76"/>
        <v>64812</v>
      </c>
      <c r="L181" s="65">
        <f t="shared" si="96"/>
        <v>324.06</v>
      </c>
    </row>
    <row r="182" spans="1:12" ht="11.25" customHeight="1" x14ac:dyDescent="0.25">
      <c r="A182" s="111">
        <v>10</v>
      </c>
      <c r="B182" s="136">
        <v>101</v>
      </c>
      <c r="C182" s="137" t="s">
        <v>286</v>
      </c>
      <c r="D182" s="136" t="s">
        <v>613</v>
      </c>
      <c r="E182" s="160" t="s">
        <v>614</v>
      </c>
      <c r="F182" s="31"/>
      <c r="G182" s="31"/>
      <c r="H182" s="31">
        <f>H374</f>
        <v>40000</v>
      </c>
      <c r="I182" s="31">
        <f t="shared" ref="I182:J182" si="122">I374</f>
        <v>0</v>
      </c>
      <c r="J182" s="31">
        <f t="shared" si="122"/>
        <v>0</v>
      </c>
      <c r="K182" s="31">
        <f t="shared" si="76"/>
        <v>40000</v>
      </c>
      <c r="L182" s="65" t="e">
        <f t="shared" si="96"/>
        <v>#DIV/0!</v>
      </c>
    </row>
    <row r="183" spans="1:12" ht="11.25" customHeight="1" x14ac:dyDescent="0.25">
      <c r="A183" s="111">
        <v>10</v>
      </c>
      <c r="B183" s="136">
        <v>101</v>
      </c>
      <c r="C183" s="137" t="s">
        <v>286</v>
      </c>
      <c r="D183" s="109">
        <v>615000</v>
      </c>
      <c r="E183" s="109" t="s">
        <v>73</v>
      </c>
      <c r="F183" s="85">
        <f>F184+F188+F191</f>
        <v>584168</v>
      </c>
      <c r="G183" s="85">
        <f t="shared" ref="G183:I183" si="123">G184+G188+G191</f>
        <v>252613</v>
      </c>
      <c r="H183" s="85">
        <f>H184+H188+H191</f>
        <v>412230</v>
      </c>
      <c r="I183" s="85">
        <f t="shared" si="123"/>
        <v>0</v>
      </c>
      <c r="J183" s="85">
        <f>J184+J188+J191</f>
        <v>104188</v>
      </c>
      <c r="K183" s="85">
        <f>K184+K188+K191</f>
        <v>516418</v>
      </c>
      <c r="L183" s="64">
        <f t="shared" ref="L183:L228" si="124">K183/F183*100</f>
        <v>88.402308924829839</v>
      </c>
    </row>
    <row r="184" spans="1:12" ht="11.25" customHeight="1" x14ac:dyDescent="0.25">
      <c r="A184" s="111">
        <v>10</v>
      </c>
      <c r="B184" s="136">
        <v>101</v>
      </c>
      <c r="C184" s="137" t="s">
        <v>286</v>
      </c>
      <c r="D184" s="109">
        <v>615200</v>
      </c>
      <c r="E184" s="109" t="s">
        <v>589</v>
      </c>
      <c r="F184" s="85">
        <f>F185+F186</f>
        <v>398907</v>
      </c>
      <c r="G184" s="85">
        <f>G185+G186+G187</f>
        <v>175907</v>
      </c>
      <c r="H184" s="85">
        <f t="shared" ref="H184:K184" si="125">H185+H186+H187</f>
        <v>400000</v>
      </c>
      <c r="I184" s="85">
        <f t="shared" si="125"/>
        <v>0</v>
      </c>
      <c r="J184" s="85">
        <f t="shared" si="125"/>
        <v>0</v>
      </c>
      <c r="K184" s="85">
        <f t="shared" si="125"/>
        <v>400000</v>
      </c>
      <c r="L184" s="65">
        <f t="shared" si="124"/>
        <v>100.27399870145173</v>
      </c>
    </row>
    <row r="185" spans="1:12" ht="11.25" customHeight="1" x14ac:dyDescent="0.25">
      <c r="A185" s="111">
        <v>10</v>
      </c>
      <c r="B185" s="136">
        <v>101</v>
      </c>
      <c r="C185" s="137" t="s">
        <v>286</v>
      </c>
      <c r="D185" s="35">
        <v>615211</v>
      </c>
      <c r="E185" s="153" t="s">
        <v>559</v>
      </c>
      <c r="F185" s="31">
        <f t="shared" ref="F185:J185" si="126">F459</f>
        <v>175907</v>
      </c>
      <c r="G185" s="31">
        <f t="shared" si="126"/>
        <v>175907</v>
      </c>
      <c r="H185" s="31">
        <f t="shared" si="126"/>
        <v>0</v>
      </c>
      <c r="I185" s="31">
        <f t="shared" si="126"/>
        <v>0</v>
      </c>
      <c r="J185" s="31">
        <f t="shared" si="126"/>
        <v>0</v>
      </c>
      <c r="K185" s="31">
        <f t="shared" si="76"/>
        <v>0</v>
      </c>
      <c r="L185" s="65">
        <f t="shared" si="124"/>
        <v>0</v>
      </c>
    </row>
    <row r="186" spans="1:12" ht="11.25" customHeight="1" x14ac:dyDescent="0.25">
      <c r="A186" s="111">
        <v>10</v>
      </c>
      <c r="B186" s="136">
        <v>101</v>
      </c>
      <c r="C186" s="137" t="s">
        <v>286</v>
      </c>
      <c r="D186" s="35">
        <v>615211</v>
      </c>
      <c r="E186" s="153" t="s">
        <v>560</v>
      </c>
      <c r="F186" s="31">
        <f t="shared" ref="F186:K187" si="127">F460</f>
        <v>223000</v>
      </c>
      <c r="G186" s="31">
        <f t="shared" si="127"/>
        <v>0</v>
      </c>
      <c r="H186" s="31"/>
      <c r="I186" s="31"/>
      <c r="J186" s="31"/>
      <c r="K186" s="31">
        <f t="shared" si="76"/>
        <v>0</v>
      </c>
      <c r="L186" s="65">
        <f t="shared" si="124"/>
        <v>0</v>
      </c>
    </row>
    <row r="187" spans="1:12" ht="11.25" customHeight="1" x14ac:dyDescent="0.25">
      <c r="A187" s="111">
        <v>10</v>
      </c>
      <c r="B187" s="136">
        <v>101</v>
      </c>
      <c r="C187" s="137" t="s">
        <v>286</v>
      </c>
      <c r="D187" s="35">
        <v>615211</v>
      </c>
      <c r="E187" s="153" t="s">
        <v>576</v>
      </c>
      <c r="F187" s="31">
        <f t="shared" si="127"/>
        <v>0</v>
      </c>
      <c r="G187" s="31">
        <f t="shared" si="127"/>
        <v>0</v>
      </c>
      <c r="H187" s="31">
        <f t="shared" si="127"/>
        <v>400000</v>
      </c>
      <c r="I187" s="31">
        <f t="shared" si="127"/>
        <v>0</v>
      </c>
      <c r="J187" s="31">
        <f t="shared" si="127"/>
        <v>0</v>
      </c>
      <c r="K187" s="31">
        <f t="shared" si="127"/>
        <v>400000</v>
      </c>
      <c r="L187" s="65"/>
    </row>
    <row r="188" spans="1:12" ht="11.25" customHeight="1" x14ac:dyDescent="0.25">
      <c r="A188" s="111">
        <v>10</v>
      </c>
      <c r="B188" s="136">
        <v>101</v>
      </c>
      <c r="C188" s="137" t="s">
        <v>286</v>
      </c>
      <c r="D188" s="109">
        <v>615300</v>
      </c>
      <c r="E188" s="288" t="s">
        <v>514</v>
      </c>
      <c r="F188" s="85">
        <f>F189+F190</f>
        <v>33423</v>
      </c>
      <c r="G188" s="85">
        <f t="shared" ref="G188:K188" si="128">G189+G190</f>
        <v>33422</v>
      </c>
      <c r="H188" s="85">
        <f t="shared" si="128"/>
        <v>0</v>
      </c>
      <c r="I188" s="85">
        <f t="shared" si="128"/>
        <v>0</v>
      </c>
      <c r="J188" s="85">
        <f t="shared" si="128"/>
        <v>57988</v>
      </c>
      <c r="K188" s="85">
        <f t="shared" si="128"/>
        <v>57988</v>
      </c>
      <c r="L188" s="65">
        <f t="shared" si="124"/>
        <v>173.49729228375671</v>
      </c>
    </row>
    <row r="189" spans="1:12" ht="11.25" customHeight="1" x14ac:dyDescent="0.25">
      <c r="A189" s="111">
        <v>10</v>
      </c>
      <c r="B189" s="136">
        <v>101</v>
      </c>
      <c r="C189" s="137" t="s">
        <v>286</v>
      </c>
      <c r="D189" s="35">
        <v>615311</v>
      </c>
      <c r="E189" s="35" t="s">
        <v>513</v>
      </c>
      <c r="F189" s="31">
        <f t="shared" ref="F189:G189" si="129">F575</f>
        <v>33423</v>
      </c>
      <c r="G189" s="31">
        <f t="shared" si="129"/>
        <v>33422</v>
      </c>
      <c r="H189" s="31"/>
      <c r="I189" s="31"/>
      <c r="J189" s="31"/>
      <c r="K189" s="31">
        <f t="shared" si="76"/>
        <v>0</v>
      </c>
      <c r="L189" s="65">
        <f t="shared" si="124"/>
        <v>0</v>
      </c>
    </row>
    <row r="190" spans="1:12" ht="20.25" customHeight="1" x14ac:dyDescent="0.25">
      <c r="A190" s="111">
        <v>10</v>
      </c>
      <c r="B190" s="136">
        <v>101</v>
      </c>
      <c r="C190" s="137" t="s">
        <v>286</v>
      </c>
      <c r="D190" s="35">
        <v>615311</v>
      </c>
      <c r="E190" s="36" t="s">
        <v>587</v>
      </c>
      <c r="F190" s="31"/>
      <c r="G190" s="31">
        <f>G462</f>
        <v>0</v>
      </c>
      <c r="H190" s="31">
        <f>H462</f>
        <v>0</v>
      </c>
      <c r="I190" s="31">
        <f t="shared" ref="I190:J190" si="130">I462</f>
        <v>0</v>
      </c>
      <c r="J190" s="31">
        <f t="shared" si="130"/>
        <v>57988</v>
      </c>
      <c r="K190" s="31">
        <f t="shared" si="76"/>
        <v>57988</v>
      </c>
      <c r="L190" s="65" t="e">
        <f t="shared" si="124"/>
        <v>#DIV/0!</v>
      </c>
    </row>
    <row r="191" spans="1:12" ht="12.75" customHeight="1" x14ac:dyDescent="0.25">
      <c r="A191" s="111">
        <v>10</v>
      </c>
      <c r="B191" s="136">
        <v>101</v>
      </c>
      <c r="C191" s="137" t="s">
        <v>286</v>
      </c>
      <c r="D191" s="109">
        <v>615400</v>
      </c>
      <c r="E191" s="150" t="s">
        <v>590</v>
      </c>
      <c r="F191" s="85">
        <f>F192+F193</f>
        <v>151838</v>
      </c>
      <c r="G191" s="85">
        <f t="shared" ref="G191:K191" si="131">G192+G193</f>
        <v>43284</v>
      </c>
      <c r="H191" s="85">
        <f t="shared" si="131"/>
        <v>12230</v>
      </c>
      <c r="I191" s="85">
        <f t="shared" si="131"/>
        <v>0</v>
      </c>
      <c r="J191" s="85">
        <f t="shared" si="131"/>
        <v>46200</v>
      </c>
      <c r="K191" s="85">
        <f t="shared" si="131"/>
        <v>58430</v>
      </c>
      <c r="L191" s="65">
        <f t="shared" si="124"/>
        <v>38.481802974222532</v>
      </c>
    </row>
    <row r="192" spans="1:12" ht="12" customHeight="1" x14ac:dyDescent="0.25">
      <c r="A192" s="111">
        <v>10</v>
      </c>
      <c r="B192" s="136">
        <v>101</v>
      </c>
      <c r="C192" s="137" t="s">
        <v>286</v>
      </c>
      <c r="D192" s="136">
        <v>615411</v>
      </c>
      <c r="E192" s="158" t="s">
        <v>422</v>
      </c>
      <c r="F192" s="31">
        <f t="shared" ref="F192:J192" si="132">F463</f>
        <v>71838</v>
      </c>
      <c r="G192" s="31">
        <f t="shared" si="132"/>
        <v>43284</v>
      </c>
      <c r="H192" s="31">
        <f t="shared" si="132"/>
        <v>12230</v>
      </c>
      <c r="I192" s="31">
        <f t="shared" si="132"/>
        <v>0</v>
      </c>
      <c r="J192" s="31">
        <f t="shared" si="132"/>
        <v>46200</v>
      </c>
      <c r="K192" s="31">
        <f t="shared" si="76"/>
        <v>58430</v>
      </c>
      <c r="L192" s="65">
        <f t="shared" si="124"/>
        <v>81.335783290180686</v>
      </c>
    </row>
    <row r="193" spans="1:13" ht="12" customHeight="1" x14ac:dyDescent="0.25">
      <c r="A193" s="111">
        <v>10</v>
      </c>
      <c r="B193" s="136">
        <v>101</v>
      </c>
      <c r="C193" s="137" t="s">
        <v>286</v>
      </c>
      <c r="D193" s="136">
        <v>615411</v>
      </c>
      <c r="E193" s="158" t="s">
        <v>563</v>
      </c>
      <c r="F193" s="31">
        <f t="shared" ref="F193:G193" si="133">F465</f>
        <v>80000</v>
      </c>
      <c r="G193" s="31">
        <f t="shared" si="133"/>
        <v>0</v>
      </c>
      <c r="H193" s="31"/>
      <c r="I193" s="31"/>
      <c r="J193" s="31"/>
      <c r="K193" s="31">
        <f t="shared" si="76"/>
        <v>0</v>
      </c>
      <c r="L193" s="65">
        <f t="shared" si="124"/>
        <v>0</v>
      </c>
    </row>
    <row r="194" spans="1:13" ht="13.5" customHeight="1" x14ac:dyDescent="0.25">
      <c r="A194" s="111">
        <v>10</v>
      </c>
      <c r="B194" s="136">
        <v>101</v>
      </c>
      <c r="C194" s="137" t="s">
        <v>286</v>
      </c>
      <c r="D194" s="109">
        <v>616000</v>
      </c>
      <c r="E194" s="109" t="s">
        <v>74</v>
      </c>
      <c r="F194" s="85">
        <f t="shared" ref="F194:K194" si="134">F195</f>
        <v>4000</v>
      </c>
      <c r="G194" s="85">
        <f t="shared" si="134"/>
        <v>1965</v>
      </c>
      <c r="H194" s="85">
        <f t="shared" si="134"/>
        <v>10000</v>
      </c>
      <c r="I194" s="85">
        <f t="shared" si="134"/>
        <v>0</v>
      </c>
      <c r="J194" s="85">
        <f t="shared" si="134"/>
        <v>0</v>
      </c>
      <c r="K194" s="85">
        <f t="shared" si="134"/>
        <v>10000</v>
      </c>
      <c r="L194" s="64">
        <f t="shared" si="124"/>
        <v>250</v>
      </c>
    </row>
    <row r="195" spans="1:13" ht="11.25" customHeight="1" x14ac:dyDescent="0.25">
      <c r="A195" s="111">
        <v>10</v>
      </c>
      <c r="B195" s="136">
        <v>101</v>
      </c>
      <c r="C195" s="137" t="s">
        <v>286</v>
      </c>
      <c r="D195" s="136">
        <v>616331</v>
      </c>
      <c r="E195" s="136" t="s">
        <v>147</v>
      </c>
      <c r="F195" s="31">
        <f t="shared" ref="F195:G195" si="135">F413</f>
        <v>4000</v>
      </c>
      <c r="G195" s="31">
        <f t="shared" si="135"/>
        <v>1965</v>
      </c>
      <c r="H195" s="31">
        <f>H413</f>
        <v>10000</v>
      </c>
      <c r="I195" s="31">
        <f t="shared" ref="I195:J195" si="136">I413</f>
        <v>0</v>
      </c>
      <c r="J195" s="31">
        <f t="shared" si="136"/>
        <v>0</v>
      </c>
      <c r="K195" s="31">
        <f t="shared" si="76"/>
        <v>10000</v>
      </c>
      <c r="L195" s="65">
        <f t="shared" si="124"/>
        <v>250</v>
      </c>
      <c r="M195" s="15"/>
    </row>
    <row r="196" spans="1:13" ht="14.25" customHeight="1" x14ac:dyDescent="0.25">
      <c r="A196" s="111">
        <v>10</v>
      </c>
      <c r="B196" s="136">
        <v>101</v>
      </c>
      <c r="C196" s="137" t="s">
        <v>286</v>
      </c>
      <c r="D196" s="134"/>
      <c r="E196" s="159" t="s">
        <v>130</v>
      </c>
      <c r="F196" s="94">
        <f t="shared" ref="F196:K196" si="137">F197+F229</f>
        <v>3561368</v>
      </c>
      <c r="G196" s="94">
        <f t="shared" si="137"/>
        <v>841749</v>
      </c>
      <c r="H196" s="94">
        <f t="shared" si="137"/>
        <v>1170000</v>
      </c>
      <c r="I196" s="94">
        <f t="shared" si="137"/>
        <v>1356845</v>
      </c>
      <c r="J196" s="94">
        <f t="shared" si="137"/>
        <v>1863136</v>
      </c>
      <c r="K196" s="94">
        <f t="shared" si="137"/>
        <v>4389981</v>
      </c>
      <c r="L196" s="64">
        <f t="shared" si="124"/>
        <v>123.2667053783827</v>
      </c>
      <c r="M196" s="15"/>
    </row>
    <row r="197" spans="1:13" ht="12" customHeight="1" x14ac:dyDescent="0.25">
      <c r="A197" s="111">
        <v>10</v>
      </c>
      <c r="B197" s="136">
        <v>101</v>
      </c>
      <c r="C197" s="137" t="s">
        <v>286</v>
      </c>
      <c r="D197" s="109">
        <v>821000</v>
      </c>
      <c r="E197" s="109" t="s">
        <v>76</v>
      </c>
      <c r="F197" s="85">
        <f t="shared" ref="F197:K197" si="138">F198+F200+F207+F218+F221</f>
        <v>3526368</v>
      </c>
      <c r="G197" s="85">
        <f t="shared" si="138"/>
        <v>827161</v>
      </c>
      <c r="H197" s="85">
        <f t="shared" si="138"/>
        <v>1095000</v>
      </c>
      <c r="I197" s="85">
        <f t="shared" si="138"/>
        <v>1356845</v>
      </c>
      <c r="J197" s="85">
        <f t="shared" si="138"/>
        <v>1863136</v>
      </c>
      <c r="K197" s="85">
        <f t="shared" si="138"/>
        <v>4314981</v>
      </c>
      <c r="L197" s="64">
        <f t="shared" si="124"/>
        <v>122.3633211281409</v>
      </c>
      <c r="M197" s="15"/>
    </row>
    <row r="198" spans="1:13" ht="13.5" customHeight="1" x14ac:dyDescent="0.25">
      <c r="A198" s="111">
        <v>10</v>
      </c>
      <c r="B198" s="136">
        <v>101</v>
      </c>
      <c r="C198" s="137" t="s">
        <v>286</v>
      </c>
      <c r="D198" s="109">
        <v>821100</v>
      </c>
      <c r="E198" s="161" t="s">
        <v>214</v>
      </c>
      <c r="F198" s="85">
        <f t="shared" ref="F198:K198" si="139">F199</f>
        <v>20000</v>
      </c>
      <c r="G198" s="85">
        <f t="shared" si="139"/>
        <v>0</v>
      </c>
      <c r="H198" s="85">
        <f t="shared" si="139"/>
        <v>60000</v>
      </c>
      <c r="I198" s="85">
        <f t="shared" si="139"/>
        <v>0</v>
      </c>
      <c r="J198" s="85">
        <f t="shared" si="139"/>
        <v>0</v>
      </c>
      <c r="K198" s="85">
        <f t="shared" si="139"/>
        <v>60000</v>
      </c>
      <c r="L198" s="64">
        <f t="shared" si="124"/>
        <v>300</v>
      </c>
    </row>
    <row r="199" spans="1:13" ht="11.25" customHeight="1" x14ac:dyDescent="0.25">
      <c r="A199" s="111">
        <v>10</v>
      </c>
      <c r="B199" s="136">
        <v>101</v>
      </c>
      <c r="C199" s="137" t="s">
        <v>286</v>
      </c>
      <c r="D199" s="35">
        <v>821111</v>
      </c>
      <c r="E199" s="35" t="s">
        <v>313</v>
      </c>
      <c r="F199" s="31">
        <f>F376</f>
        <v>20000</v>
      </c>
      <c r="G199" s="31">
        <f t="shared" ref="G199:J199" si="140">G376</f>
        <v>0</v>
      </c>
      <c r="H199" s="31">
        <f t="shared" si="140"/>
        <v>60000</v>
      </c>
      <c r="I199" s="31">
        <f t="shared" si="140"/>
        <v>0</v>
      </c>
      <c r="J199" s="31">
        <f t="shared" si="140"/>
        <v>0</v>
      </c>
      <c r="K199" s="31">
        <f>H199+I199+J199</f>
        <v>60000</v>
      </c>
      <c r="L199" s="65">
        <f t="shared" si="124"/>
        <v>300</v>
      </c>
    </row>
    <row r="200" spans="1:13" ht="11.25" customHeight="1" x14ac:dyDescent="0.25">
      <c r="A200" s="111">
        <v>10</v>
      </c>
      <c r="B200" s="136">
        <v>101</v>
      </c>
      <c r="C200" s="137" t="s">
        <v>286</v>
      </c>
      <c r="D200" s="109">
        <v>821200</v>
      </c>
      <c r="E200" s="109" t="s">
        <v>215</v>
      </c>
      <c r="F200" s="85">
        <f>F202+F203+F201+F205+F206+F204</f>
        <v>1200000</v>
      </c>
      <c r="G200" s="85">
        <f t="shared" ref="G200:K200" si="141">G202+G203+G201+G205+G206+G204</f>
        <v>522530</v>
      </c>
      <c r="H200" s="85">
        <f t="shared" si="141"/>
        <v>200000</v>
      </c>
      <c r="I200" s="85">
        <f t="shared" si="141"/>
        <v>520000</v>
      </c>
      <c r="J200" s="85">
        <f t="shared" si="141"/>
        <v>247863</v>
      </c>
      <c r="K200" s="85">
        <f t="shared" si="141"/>
        <v>967863</v>
      </c>
      <c r="L200" s="65">
        <f t="shared" si="124"/>
        <v>80.655249999999995</v>
      </c>
    </row>
    <row r="201" spans="1:13" ht="12" customHeight="1" x14ac:dyDescent="0.25">
      <c r="A201" s="111">
        <v>10</v>
      </c>
      <c r="B201" s="136">
        <v>101</v>
      </c>
      <c r="C201" s="137" t="s">
        <v>286</v>
      </c>
      <c r="D201" s="35">
        <v>821211</v>
      </c>
      <c r="E201" s="35" t="s">
        <v>321</v>
      </c>
      <c r="F201" s="31">
        <f>F377</f>
        <v>50000</v>
      </c>
      <c r="G201" s="31">
        <f>G377</f>
        <v>0</v>
      </c>
      <c r="H201" s="31">
        <f>H377</f>
        <v>200000</v>
      </c>
      <c r="I201" s="31"/>
      <c r="J201" s="31"/>
      <c r="K201" s="31">
        <f t="shared" ref="K201:K206" si="142">H201+I201+J201</f>
        <v>200000</v>
      </c>
      <c r="L201" s="65">
        <f t="shared" si="124"/>
        <v>400</v>
      </c>
    </row>
    <row r="202" spans="1:13" ht="10.5" customHeight="1" x14ac:dyDescent="0.25">
      <c r="A202" s="111">
        <v>10</v>
      </c>
      <c r="B202" s="136">
        <v>101</v>
      </c>
      <c r="C202" s="137" t="s">
        <v>286</v>
      </c>
      <c r="D202" s="35">
        <v>821213</v>
      </c>
      <c r="E202" s="35" t="s">
        <v>406</v>
      </c>
      <c r="F202" s="31">
        <f t="shared" ref="F202:H202" si="143">F338</f>
        <v>300000</v>
      </c>
      <c r="G202" s="31">
        <f t="shared" si="143"/>
        <v>259413</v>
      </c>
      <c r="H202" s="31">
        <f t="shared" si="143"/>
        <v>0</v>
      </c>
      <c r="I202" s="31"/>
      <c r="J202" s="31"/>
      <c r="K202" s="31">
        <f t="shared" si="142"/>
        <v>0</v>
      </c>
      <c r="L202" s="65">
        <f t="shared" si="124"/>
        <v>0</v>
      </c>
    </row>
    <row r="203" spans="1:13" ht="11.25" customHeight="1" x14ac:dyDescent="0.25">
      <c r="A203" s="111">
        <v>10</v>
      </c>
      <c r="B203" s="136">
        <v>101</v>
      </c>
      <c r="C203" s="137" t="s">
        <v>286</v>
      </c>
      <c r="D203" s="35">
        <v>821213</v>
      </c>
      <c r="E203" s="35" t="s">
        <v>424</v>
      </c>
      <c r="F203" s="31">
        <f t="shared" ref="F203:J203" si="144">F339</f>
        <v>300000</v>
      </c>
      <c r="G203" s="31">
        <f t="shared" si="144"/>
        <v>0</v>
      </c>
      <c r="H203" s="31">
        <f t="shared" si="144"/>
        <v>0</v>
      </c>
      <c r="I203" s="31">
        <f t="shared" si="144"/>
        <v>300000</v>
      </c>
      <c r="J203" s="31">
        <f t="shared" si="144"/>
        <v>0</v>
      </c>
      <c r="K203" s="31">
        <f t="shared" si="142"/>
        <v>300000</v>
      </c>
      <c r="L203" s="65">
        <f t="shared" si="124"/>
        <v>100</v>
      </c>
    </row>
    <row r="204" spans="1:13" ht="21" customHeight="1" x14ac:dyDescent="0.25">
      <c r="A204" s="111">
        <v>10</v>
      </c>
      <c r="B204" s="136">
        <v>101</v>
      </c>
      <c r="C204" s="137" t="s">
        <v>286</v>
      </c>
      <c r="D204" s="35">
        <v>821213</v>
      </c>
      <c r="E204" s="36" t="s">
        <v>615</v>
      </c>
      <c r="F204" s="31"/>
      <c r="G204" s="31"/>
      <c r="H204" s="31">
        <f>H467</f>
        <v>0</v>
      </c>
      <c r="I204" s="31">
        <f t="shared" ref="I204:J204" si="145">I467</f>
        <v>0</v>
      </c>
      <c r="J204" s="31">
        <f t="shared" si="145"/>
        <v>247863</v>
      </c>
      <c r="K204" s="31">
        <f t="shared" si="142"/>
        <v>247863</v>
      </c>
      <c r="L204" s="65" t="e">
        <f t="shared" si="124"/>
        <v>#DIV/0!</v>
      </c>
    </row>
    <row r="205" spans="1:13" ht="12" customHeight="1" x14ac:dyDescent="0.25">
      <c r="A205" s="111">
        <v>10</v>
      </c>
      <c r="B205" s="136">
        <v>101</v>
      </c>
      <c r="C205" s="137" t="s">
        <v>286</v>
      </c>
      <c r="D205" s="35">
        <v>821221</v>
      </c>
      <c r="E205" s="35" t="s">
        <v>616</v>
      </c>
      <c r="F205" s="31">
        <f t="shared" ref="F205:J205" si="146">F340</f>
        <v>100000</v>
      </c>
      <c r="G205" s="31">
        <f t="shared" si="146"/>
        <v>25177</v>
      </c>
      <c r="H205" s="31">
        <f t="shared" si="146"/>
        <v>0</v>
      </c>
      <c r="I205" s="31">
        <f t="shared" si="146"/>
        <v>100000</v>
      </c>
      <c r="J205" s="31">
        <f t="shared" si="146"/>
        <v>0</v>
      </c>
      <c r="K205" s="31">
        <f t="shared" si="142"/>
        <v>100000</v>
      </c>
      <c r="L205" s="65">
        <f t="shared" si="124"/>
        <v>100</v>
      </c>
    </row>
    <row r="206" spans="1:13" ht="12.75" customHeight="1" x14ac:dyDescent="0.25">
      <c r="A206" s="111">
        <v>10</v>
      </c>
      <c r="B206" s="136">
        <v>101</v>
      </c>
      <c r="C206" s="137" t="s">
        <v>286</v>
      </c>
      <c r="D206" s="35">
        <v>821224</v>
      </c>
      <c r="E206" s="36" t="s">
        <v>618</v>
      </c>
      <c r="F206" s="31">
        <f>F341</f>
        <v>450000</v>
      </c>
      <c r="G206" s="31">
        <f>G341</f>
        <v>237940</v>
      </c>
      <c r="H206" s="31">
        <f t="shared" ref="H206:J206" si="147">H341</f>
        <v>0</v>
      </c>
      <c r="I206" s="31">
        <f t="shared" si="147"/>
        <v>120000</v>
      </c>
      <c r="J206" s="31">
        <f t="shared" si="147"/>
        <v>0</v>
      </c>
      <c r="K206" s="31">
        <f t="shared" si="142"/>
        <v>120000</v>
      </c>
      <c r="L206" s="65">
        <f t="shared" si="124"/>
        <v>26.666666666666668</v>
      </c>
    </row>
    <row r="207" spans="1:13" ht="12" customHeight="1" x14ac:dyDescent="0.25">
      <c r="A207" s="111">
        <v>10</v>
      </c>
      <c r="B207" s="136">
        <v>101</v>
      </c>
      <c r="C207" s="137" t="s">
        <v>286</v>
      </c>
      <c r="D207" s="109">
        <v>821300</v>
      </c>
      <c r="E207" s="109" t="s">
        <v>128</v>
      </c>
      <c r="F207" s="85">
        <f>F208+F209+F210+F211</f>
        <v>25000</v>
      </c>
      <c r="G207" s="85">
        <f t="shared" ref="G207" si="148">G208+G209+G210+G211</f>
        <v>4553</v>
      </c>
      <c r="H207" s="85">
        <f>H208+H209+H210+H211+H212</f>
        <v>95000</v>
      </c>
      <c r="I207" s="85">
        <f>I208+I209+I210+I211+I212</f>
        <v>0</v>
      </c>
      <c r="J207" s="85">
        <f>J208+J209+J210+J211+J212</f>
        <v>12441</v>
      </c>
      <c r="K207" s="85">
        <f>K208+K209+K210+K211+K212</f>
        <v>107441</v>
      </c>
      <c r="L207" s="64">
        <f t="shared" si="124"/>
        <v>429.76400000000001</v>
      </c>
    </row>
    <row r="208" spans="1:13" ht="12" customHeight="1" x14ac:dyDescent="0.25">
      <c r="A208" s="111">
        <v>10</v>
      </c>
      <c r="B208" s="136">
        <v>101</v>
      </c>
      <c r="C208" s="137" t="s">
        <v>286</v>
      </c>
      <c r="D208" s="136">
        <v>821311</v>
      </c>
      <c r="E208" s="35" t="s">
        <v>280</v>
      </c>
      <c r="F208" s="31">
        <f>F577</f>
        <v>0</v>
      </c>
      <c r="G208" s="31">
        <f>G577+H468</f>
        <v>0</v>
      </c>
      <c r="H208" s="31">
        <f t="shared" ref="H208:J209" si="149">H577+H468</f>
        <v>5000</v>
      </c>
      <c r="I208" s="31">
        <f t="shared" si="149"/>
        <v>0</v>
      </c>
      <c r="J208" s="31">
        <f t="shared" si="149"/>
        <v>6000</v>
      </c>
      <c r="K208" s="31">
        <f t="shared" ref="K208:K212" si="150">H208+I208+J208</f>
        <v>11000</v>
      </c>
      <c r="L208" s="65" t="e">
        <f t="shared" si="124"/>
        <v>#DIV/0!</v>
      </c>
    </row>
    <row r="209" spans="1:28" ht="11.25" customHeight="1" x14ac:dyDescent="0.25">
      <c r="A209" s="111">
        <v>10</v>
      </c>
      <c r="B209" s="136">
        <v>101</v>
      </c>
      <c r="C209" s="137" t="s">
        <v>286</v>
      </c>
      <c r="D209" s="136">
        <v>821312</v>
      </c>
      <c r="E209" s="35" t="s">
        <v>281</v>
      </c>
      <c r="F209" s="31">
        <f>F578</f>
        <v>20000</v>
      </c>
      <c r="G209" s="31">
        <f>G578</f>
        <v>2548</v>
      </c>
      <c r="H209" s="31">
        <f t="shared" si="149"/>
        <v>5000</v>
      </c>
      <c r="I209" s="31">
        <f t="shared" si="149"/>
        <v>0</v>
      </c>
      <c r="J209" s="31">
        <f t="shared" si="149"/>
        <v>6441</v>
      </c>
      <c r="K209" s="31">
        <f t="shared" si="150"/>
        <v>11441</v>
      </c>
      <c r="L209" s="65">
        <f t="shared" si="124"/>
        <v>57.204999999999998</v>
      </c>
    </row>
    <row r="210" spans="1:28" ht="12.75" customHeight="1" x14ac:dyDescent="0.25">
      <c r="A210" s="111">
        <v>10</v>
      </c>
      <c r="B210" s="136">
        <v>101</v>
      </c>
      <c r="C210" s="137" t="s">
        <v>286</v>
      </c>
      <c r="D210" s="136" t="s">
        <v>282</v>
      </c>
      <c r="E210" s="35" t="s">
        <v>449</v>
      </c>
      <c r="F210" s="31">
        <f t="shared" ref="F210:J210" si="151">F378</f>
        <v>0</v>
      </c>
      <c r="G210" s="31">
        <f t="shared" si="151"/>
        <v>0</v>
      </c>
      <c r="H210" s="31">
        <f t="shared" si="151"/>
        <v>30000</v>
      </c>
      <c r="I210" s="31">
        <f t="shared" si="151"/>
        <v>0</v>
      </c>
      <c r="J210" s="31">
        <f t="shared" si="151"/>
        <v>0</v>
      </c>
      <c r="K210" s="31">
        <f t="shared" si="150"/>
        <v>30000</v>
      </c>
      <c r="L210" s="65" t="e">
        <f t="shared" si="124"/>
        <v>#DIV/0!</v>
      </c>
      <c r="M210" s="15"/>
      <c r="N210" s="15"/>
      <c r="O210" s="15"/>
      <c r="P210" s="15"/>
      <c r="Q210" s="15"/>
      <c r="R210" s="15"/>
      <c r="S210" s="15"/>
      <c r="T210" s="15"/>
    </row>
    <row r="211" spans="1:28" ht="11.25" customHeight="1" x14ac:dyDescent="0.25">
      <c r="A211" s="111">
        <v>10</v>
      </c>
      <c r="B211" s="136">
        <v>101</v>
      </c>
      <c r="C211" s="137" t="s">
        <v>286</v>
      </c>
      <c r="D211" s="136">
        <v>821319</v>
      </c>
      <c r="E211" s="35" t="s">
        <v>443</v>
      </c>
      <c r="F211" s="31">
        <f>F579</f>
        <v>5000</v>
      </c>
      <c r="G211" s="31">
        <f>G579</f>
        <v>2005</v>
      </c>
      <c r="H211" s="31">
        <f t="shared" ref="H211:J211" si="152">H579</f>
        <v>5000</v>
      </c>
      <c r="I211" s="31">
        <f t="shared" si="152"/>
        <v>0</v>
      </c>
      <c r="J211" s="31">
        <f t="shared" si="152"/>
        <v>0</v>
      </c>
      <c r="K211" s="31">
        <f t="shared" si="150"/>
        <v>5000</v>
      </c>
      <c r="L211" s="46">
        <f t="shared" si="124"/>
        <v>100</v>
      </c>
      <c r="M211" s="15"/>
      <c r="N211" s="15"/>
      <c r="O211" s="15"/>
      <c r="P211" s="15"/>
      <c r="Q211" s="15"/>
      <c r="R211" s="15"/>
      <c r="S211" s="15"/>
      <c r="T211" s="15"/>
    </row>
    <row r="212" spans="1:28" s="298" customFormat="1" ht="11.25" customHeight="1" x14ac:dyDescent="0.25">
      <c r="A212" s="143">
        <v>10</v>
      </c>
      <c r="B212" s="144">
        <v>101</v>
      </c>
      <c r="C212" s="145" t="s">
        <v>286</v>
      </c>
      <c r="D212" s="144">
        <v>821321</v>
      </c>
      <c r="E212" s="146" t="s">
        <v>619</v>
      </c>
      <c r="F212" s="112"/>
      <c r="G212" s="112"/>
      <c r="H212" s="112">
        <f>H618</f>
        <v>50000</v>
      </c>
      <c r="I212" s="112"/>
      <c r="J212" s="112"/>
      <c r="K212" s="112">
        <f t="shared" si="150"/>
        <v>50000</v>
      </c>
      <c r="L212" s="58" t="e">
        <f t="shared" si="124"/>
        <v>#DIV/0!</v>
      </c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1.25" customHeight="1" x14ac:dyDescent="0.25">
      <c r="A213" s="293"/>
      <c r="B213" s="293"/>
      <c r="C213" s="183"/>
      <c r="D213" s="293"/>
      <c r="E213" s="184"/>
      <c r="F213" s="148"/>
      <c r="G213" s="148"/>
      <c r="H213" s="148"/>
      <c r="I213" s="148"/>
      <c r="J213" s="148"/>
      <c r="K213" s="148"/>
      <c r="L213" s="297"/>
    </row>
    <row r="214" spans="1:28" ht="11.25" customHeight="1" x14ac:dyDescent="0.25">
      <c r="A214" s="344" t="s">
        <v>292</v>
      </c>
      <c r="B214" s="344"/>
      <c r="C214" s="344"/>
      <c r="D214" s="345"/>
      <c r="E214" s="345"/>
      <c r="F214" s="148"/>
      <c r="G214" s="148"/>
      <c r="H214" s="148"/>
      <c r="I214" s="148"/>
      <c r="J214" s="148"/>
      <c r="K214" s="148"/>
      <c r="L214" s="5"/>
    </row>
    <row r="215" spans="1:28" ht="28.5" customHeight="1" x14ac:dyDescent="0.25">
      <c r="A215" s="346" t="s">
        <v>78</v>
      </c>
      <c r="B215" s="348" t="s">
        <v>283</v>
      </c>
      <c r="C215" s="348" t="s">
        <v>284</v>
      </c>
      <c r="D215" s="350" t="s">
        <v>285</v>
      </c>
      <c r="E215" s="343" t="s">
        <v>79</v>
      </c>
      <c r="F215" s="353" t="s">
        <v>462</v>
      </c>
      <c r="G215" s="353" t="s">
        <v>569</v>
      </c>
      <c r="H215" s="343" t="s">
        <v>567</v>
      </c>
      <c r="I215" s="343"/>
      <c r="J215" s="343"/>
      <c r="K215" s="343"/>
      <c r="L215" s="341" t="s">
        <v>558</v>
      </c>
    </row>
    <row r="216" spans="1:28" ht="30" customHeight="1" x14ac:dyDescent="0.25">
      <c r="A216" s="347"/>
      <c r="B216" s="349"/>
      <c r="C216" s="349"/>
      <c r="D216" s="351"/>
      <c r="E216" s="352"/>
      <c r="F216" s="354"/>
      <c r="G216" s="354"/>
      <c r="H216" s="125" t="s">
        <v>303</v>
      </c>
      <c r="I216" s="125" t="s">
        <v>304</v>
      </c>
      <c r="J216" s="125" t="s">
        <v>305</v>
      </c>
      <c r="K216" s="126" t="s">
        <v>306</v>
      </c>
      <c r="L216" s="342"/>
    </row>
    <row r="217" spans="1:28" ht="9" customHeight="1" x14ac:dyDescent="0.25">
      <c r="A217" s="127">
        <v>1</v>
      </c>
      <c r="B217" s="128">
        <v>2</v>
      </c>
      <c r="C217" s="128">
        <v>3</v>
      </c>
      <c r="D217" s="129">
        <v>4</v>
      </c>
      <c r="E217" s="128">
        <v>5</v>
      </c>
      <c r="F217" s="129">
        <v>6</v>
      </c>
      <c r="G217" s="129">
        <v>7</v>
      </c>
      <c r="H217" s="129">
        <v>8</v>
      </c>
      <c r="I217" s="129">
        <v>9</v>
      </c>
      <c r="J217" s="129">
        <v>10</v>
      </c>
      <c r="K217" s="129">
        <v>11</v>
      </c>
      <c r="L217" s="130">
        <v>12</v>
      </c>
    </row>
    <row r="218" spans="1:28" ht="14.25" customHeight="1" x14ac:dyDescent="0.25">
      <c r="A218" s="111">
        <v>10</v>
      </c>
      <c r="B218" s="136">
        <v>101</v>
      </c>
      <c r="C218" s="137" t="s">
        <v>286</v>
      </c>
      <c r="D218" s="134">
        <v>821500</v>
      </c>
      <c r="E218" s="134" t="s">
        <v>216</v>
      </c>
      <c r="F218" s="85">
        <f>F219+F220</f>
        <v>10000</v>
      </c>
      <c r="G218" s="85">
        <f t="shared" ref="G218:K218" si="153">G219+G220</f>
        <v>0</v>
      </c>
      <c r="H218" s="85">
        <f t="shared" si="153"/>
        <v>100000</v>
      </c>
      <c r="I218" s="85">
        <f t="shared" si="153"/>
        <v>50000</v>
      </c>
      <c r="J218" s="85">
        <f t="shared" si="153"/>
        <v>0</v>
      </c>
      <c r="K218" s="85">
        <f t="shared" si="153"/>
        <v>150000</v>
      </c>
      <c r="L218" s="50">
        <f t="shared" si="124"/>
        <v>1500</v>
      </c>
    </row>
    <row r="219" spans="1:28" ht="12" customHeight="1" x14ac:dyDescent="0.25">
      <c r="A219" s="111">
        <v>10</v>
      </c>
      <c r="B219" s="136">
        <v>101</v>
      </c>
      <c r="C219" s="137" t="s">
        <v>286</v>
      </c>
      <c r="D219" s="136">
        <v>821513</v>
      </c>
      <c r="E219" s="35" t="s">
        <v>425</v>
      </c>
      <c r="F219" s="31">
        <f t="shared" ref="F219:G219" si="154">F581</f>
        <v>10000</v>
      </c>
      <c r="G219" s="31">
        <f t="shared" si="154"/>
        <v>0</v>
      </c>
      <c r="H219" s="31">
        <v>0</v>
      </c>
      <c r="I219" s="31">
        <v>0</v>
      </c>
      <c r="J219" s="31">
        <v>0</v>
      </c>
      <c r="K219" s="31">
        <f>H219+I219+J219</f>
        <v>0</v>
      </c>
      <c r="L219" s="46">
        <f t="shared" si="124"/>
        <v>0</v>
      </c>
    </row>
    <row r="220" spans="1:28" ht="12" customHeight="1" x14ac:dyDescent="0.25">
      <c r="A220" s="111">
        <v>10</v>
      </c>
      <c r="B220" s="136">
        <v>101</v>
      </c>
      <c r="C220" s="137" t="s">
        <v>286</v>
      </c>
      <c r="D220" s="136">
        <v>821521</v>
      </c>
      <c r="E220" s="35" t="s">
        <v>598</v>
      </c>
      <c r="F220" s="31"/>
      <c r="G220" s="31"/>
      <c r="H220" s="31">
        <f>H379</f>
        <v>100000</v>
      </c>
      <c r="I220" s="31">
        <f t="shared" ref="I220:J220" si="155">I379</f>
        <v>50000</v>
      </c>
      <c r="J220" s="31">
        <f t="shared" si="155"/>
        <v>0</v>
      </c>
      <c r="K220" s="31">
        <f>H220+I220+J220</f>
        <v>150000</v>
      </c>
      <c r="L220" s="46" t="e">
        <f t="shared" si="124"/>
        <v>#DIV/0!</v>
      </c>
    </row>
    <row r="221" spans="1:28" s="163" customFormat="1" ht="12" customHeight="1" x14ac:dyDescent="0.25">
      <c r="A221" s="111">
        <v>10</v>
      </c>
      <c r="B221" s="136">
        <v>101</v>
      </c>
      <c r="C221" s="137" t="s">
        <v>286</v>
      </c>
      <c r="D221" s="134">
        <v>821600</v>
      </c>
      <c r="E221" s="162" t="s">
        <v>129</v>
      </c>
      <c r="F221" s="85">
        <f>F223+F226+F224+F225+F227+F228</f>
        <v>2271368</v>
      </c>
      <c r="G221" s="85">
        <f t="shared" ref="G221:J221" si="156">G223+G226+G224+G225+G227+G228</f>
        <v>300078</v>
      </c>
      <c r="H221" s="85">
        <f>H223+H226+H224+H225+H227+H228+H222</f>
        <v>640000</v>
      </c>
      <c r="I221" s="85">
        <f t="shared" si="156"/>
        <v>786845</v>
      </c>
      <c r="J221" s="85">
        <f t="shared" si="156"/>
        <v>1602832</v>
      </c>
      <c r="K221" s="85">
        <f>K223+K226+K224+K225+K227+K228+K222</f>
        <v>3029677</v>
      </c>
      <c r="L221" s="50">
        <f t="shared" si="124"/>
        <v>133.38556323766119</v>
      </c>
    </row>
    <row r="222" spans="1:28" s="163" customFormat="1" ht="21.75" customHeight="1" x14ac:dyDescent="0.25">
      <c r="A222" s="111">
        <v>10</v>
      </c>
      <c r="B222" s="136">
        <v>101</v>
      </c>
      <c r="C222" s="137" t="s">
        <v>286</v>
      </c>
      <c r="D222" s="136">
        <v>821611</v>
      </c>
      <c r="E222" s="155" t="s">
        <v>578</v>
      </c>
      <c r="F222" s="31"/>
      <c r="G222" s="31"/>
      <c r="H222" s="31">
        <f>H582</f>
        <v>50000</v>
      </c>
      <c r="I222" s="31">
        <f t="shared" ref="I222:J222" si="157">I582</f>
        <v>0</v>
      </c>
      <c r="J222" s="31">
        <f t="shared" si="157"/>
        <v>0</v>
      </c>
      <c r="K222" s="31">
        <f t="shared" ref="K222:K230" si="158">H222+I222+J222</f>
        <v>50000</v>
      </c>
      <c r="L222" s="46" t="e">
        <f t="shared" si="124"/>
        <v>#DIV/0!</v>
      </c>
    </row>
    <row r="223" spans="1:28" ht="22.5" customHeight="1" x14ac:dyDescent="0.25">
      <c r="A223" s="111">
        <v>10</v>
      </c>
      <c r="B223" s="136">
        <v>101</v>
      </c>
      <c r="C223" s="137" t="s">
        <v>286</v>
      </c>
      <c r="D223" s="160">
        <v>821612</v>
      </c>
      <c r="E223" s="155" t="s">
        <v>501</v>
      </c>
      <c r="F223" s="31">
        <f t="shared" ref="F223:G223" si="159">F342</f>
        <v>50000</v>
      </c>
      <c r="G223" s="31">
        <f t="shared" si="159"/>
        <v>23918</v>
      </c>
      <c r="H223" s="31"/>
      <c r="I223" s="31"/>
      <c r="J223" s="31"/>
      <c r="K223" s="31">
        <f t="shared" si="158"/>
        <v>0</v>
      </c>
      <c r="L223" s="46">
        <f t="shared" si="124"/>
        <v>0</v>
      </c>
    </row>
    <row r="224" spans="1:28" ht="21" customHeight="1" x14ac:dyDescent="0.25">
      <c r="A224" s="111">
        <v>10</v>
      </c>
      <c r="B224" s="136">
        <v>101</v>
      </c>
      <c r="C224" s="137" t="s">
        <v>286</v>
      </c>
      <c r="D224" s="160">
        <v>821612</v>
      </c>
      <c r="E224" s="155" t="s">
        <v>448</v>
      </c>
      <c r="F224" s="31">
        <f t="shared" ref="F224:J224" si="160">F343</f>
        <v>920421</v>
      </c>
      <c r="G224" s="31">
        <f t="shared" si="160"/>
        <v>276160</v>
      </c>
      <c r="H224" s="31">
        <f t="shared" si="160"/>
        <v>0</v>
      </c>
      <c r="I224" s="31">
        <f t="shared" si="160"/>
        <v>686845</v>
      </c>
      <c r="J224" s="31">
        <f t="shared" si="160"/>
        <v>750000</v>
      </c>
      <c r="K224" s="31">
        <f t="shared" si="158"/>
        <v>1436845</v>
      </c>
      <c r="L224" s="46">
        <f t="shared" si="124"/>
        <v>156.10736825865555</v>
      </c>
    </row>
    <row r="225" spans="1:12" ht="12" customHeight="1" x14ac:dyDescent="0.25">
      <c r="A225" s="111">
        <v>10</v>
      </c>
      <c r="B225" s="136">
        <v>101</v>
      </c>
      <c r="C225" s="137" t="s">
        <v>286</v>
      </c>
      <c r="D225" s="160">
        <v>821614</v>
      </c>
      <c r="E225" s="155" t="s">
        <v>502</v>
      </c>
      <c r="F225" s="31">
        <f>F580</f>
        <v>5000</v>
      </c>
      <c r="G225" s="31">
        <f t="shared" ref="G225:I225" si="161">G580</f>
        <v>0</v>
      </c>
      <c r="H225" s="31">
        <f t="shared" si="161"/>
        <v>150000</v>
      </c>
      <c r="I225" s="31">
        <f t="shared" si="161"/>
        <v>0</v>
      </c>
      <c r="J225" s="31"/>
      <c r="K225" s="31">
        <f t="shared" si="158"/>
        <v>150000</v>
      </c>
      <c r="L225" s="46">
        <f t="shared" si="124"/>
        <v>3000</v>
      </c>
    </row>
    <row r="226" spans="1:12" ht="12.75" customHeight="1" x14ac:dyDescent="0.25">
      <c r="A226" s="111">
        <v>10</v>
      </c>
      <c r="B226" s="136">
        <v>101</v>
      </c>
      <c r="C226" s="137" t="s">
        <v>286</v>
      </c>
      <c r="D226" s="136">
        <v>821614</v>
      </c>
      <c r="E226" s="153" t="s">
        <v>217</v>
      </c>
      <c r="F226" s="31">
        <f t="shared" ref="F226:J226" si="162">F344</f>
        <v>595947</v>
      </c>
      <c r="G226" s="31">
        <f t="shared" si="162"/>
        <v>0</v>
      </c>
      <c r="H226" s="31">
        <f t="shared" si="162"/>
        <v>100000</v>
      </c>
      <c r="I226" s="31">
        <f t="shared" si="162"/>
        <v>0</v>
      </c>
      <c r="J226" s="31">
        <f t="shared" si="162"/>
        <v>452832</v>
      </c>
      <c r="K226" s="31">
        <f t="shared" si="158"/>
        <v>552832</v>
      </c>
      <c r="L226" s="46">
        <f t="shared" si="124"/>
        <v>92.76529624278669</v>
      </c>
    </row>
    <row r="227" spans="1:12" ht="14.25" customHeight="1" x14ac:dyDescent="0.25">
      <c r="A227" s="111">
        <v>10</v>
      </c>
      <c r="B227" s="136">
        <v>101</v>
      </c>
      <c r="C227" s="137" t="s">
        <v>286</v>
      </c>
      <c r="D227" s="136">
        <v>821619</v>
      </c>
      <c r="E227" s="35" t="s">
        <v>442</v>
      </c>
      <c r="F227" s="31">
        <f t="shared" ref="F227:J227" si="163">F345</f>
        <v>400000</v>
      </c>
      <c r="G227" s="31">
        <f t="shared" si="163"/>
        <v>0</v>
      </c>
      <c r="H227" s="31">
        <f t="shared" si="163"/>
        <v>140000</v>
      </c>
      <c r="I227" s="31">
        <f t="shared" si="163"/>
        <v>0</v>
      </c>
      <c r="J227" s="31">
        <f t="shared" si="163"/>
        <v>400000</v>
      </c>
      <c r="K227" s="31">
        <f>H227+I227+J227</f>
        <v>540000</v>
      </c>
      <c r="L227" s="46">
        <f t="shared" si="124"/>
        <v>135</v>
      </c>
    </row>
    <row r="228" spans="1:12" ht="22.5" x14ac:dyDescent="0.25">
      <c r="A228" s="111">
        <v>10</v>
      </c>
      <c r="B228" s="136">
        <v>101</v>
      </c>
      <c r="C228" s="137" t="s">
        <v>286</v>
      </c>
      <c r="D228" s="211">
        <v>821621</v>
      </c>
      <c r="E228" s="282" t="s">
        <v>561</v>
      </c>
      <c r="F228" s="31">
        <f>F346</f>
        <v>300000</v>
      </c>
      <c r="G228" s="31">
        <f>G346</f>
        <v>0</v>
      </c>
      <c r="H228" s="31">
        <f>H346</f>
        <v>200000</v>
      </c>
      <c r="I228" s="31">
        <f t="shared" ref="I228:J228" si="164">I346</f>
        <v>100000</v>
      </c>
      <c r="J228" s="31">
        <f t="shared" si="164"/>
        <v>0</v>
      </c>
      <c r="K228" s="31">
        <f>H228+I228+J228</f>
        <v>300000</v>
      </c>
      <c r="L228" s="46">
        <f t="shared" si="124"/>
        <v>100</v>
      </c>
    </row>
    <row r="229" spans="1:12" ht="12.75" customHeight="1" x14ac:dyDescent="0.25">
      <c r="A229" s="111">
        <v>10</v>
      </c>
      <c r="B229" s="136">
        <v>101</v>
      </c>
      <c r="C229" s="137" t="s">
        <v>286</v>
      </c>
      <c r="D229" s="109">
        <v>823000</v>
      </c>
      <c r="E229" s="109" t="s">
        <v>77</v>
      </c>
      <c r="F229" s="85">
        <f t="shared" ref="F229:J229" si="165">F230</f>
        <v>35000</v>
      </c>
      <c r="G229" s="85">
        <f t="shared" si="165"/>
        <v>14588</v>
      </c>
      <c r="H229" s="85">
        <f t="shared" si="165"/>
        <v>75000</v>
      </c>
      <c r="I229" s="85">
        <f t="shared" si="165"/>
        <v>0</v>
      </c>
      <c r="J229" s="85">
        <f t="shared" si="165"/>
        <v>0</v>
      </c>
      <c r="K229" s="85">
        <f t="shared" si="158"/>
        <v>75000</v>
      </c>
      <c r="L229" s="50">
        <f>K229/F229*100</f>
        <v>214.28571428571428</v>
      </c>
    </row>
    <row r="230" spans="1:12" ht="11.25" customHeight="1" x14ac:dyDescent="0.25">
      <c r="A230" s="111">
        <v>10</v>
      </c>
      <c r="B230" s="136">
        <v>101</v>
      </c>
      <c r="C230" s="137" t="s">
        <v>286</v>
      </c>
      <c r="D230" s="35">
        <v>823331</v>
      </c>
      <c r="E230" s="153" t="s">
        <v>163</v>
      </c>
      <c r="F230" s="31">
        <f t="shared" ref="F230:H230" si="166">F415</f>
        <v>35000</v>
      </c>
      <c r="G230" s="31">
        <f t="shared" si="166"/>
        <v>14588</v>
      </c>
      <c r="H230" s="31">
        <f t="shared" si="166"/>
        <v>75000</v>
      </c>
      <c r="I230" s="31">
        <v>0</v>
      </c>
      <c r="J230" s="31">
        <v>0</v>
      </c>
      <c r="K230" s="31">
        <f t="shared" si="158"/>
        <v>75000</v>
      </c>
      <c r="L230" s="46">
        <f>K230/F230*100</f>
        <v>214.28571428571428</v>
      </c>
    </row>
    <row r="231" spans="1:12" ht="11.25" customHeight="1" x14ac:dyDescent="0.25">
      <c r="A231" s="111">
        <v>10</v>
      </c>
      <c r="B231" s="136">
        <v>101</v>
      </c>
      <c r="C231" s="137" t="s">
        <v>286</v>
      </c>
      <c r="D231" s="35"/>
      <c r="E231" s="109" t="s">
        <v>218</v>
      </c>
      <c r="F231" s="85">
        <f t="shared" ref="F231:K231" si="167">F232</f>
        <v>75470</v>
      </c>
      <c r="G231" s="85">
        <f t="shared" si="167"/>
        <v>0</v>
      </c>
      <c r="H231" s="85">
        <f t="shared" si="167"/>
        <v>75470</v>
      </c>
      <c r="I231" s="85">
        <f t="shared" si="167"/>
        <v>0</v>
      </c>
      <c r="J231" s="85">
        <f t="shared" si="167"/>
        <v>0</v>
      </c>
      <c r="K231" s="85">
        <f t="shared" si="167"/>
        <v>75470</v>
      </c>
      <c r="L231" s="50">
        <f>K231/F231*100</f>
        <v>100</v>
      </c>
    </row>
    <row r="232" spans="1:12" ht="11.25" customHeight="1" x14ac:dyDescent="0.25">
      <c r="A232" s="111">
        <v>10</v>
      </c>
      <c r="B232" s="136">
        <v>101</v>
      </c>
      <c r="C232" s="137" t="s">
        <v>286</v>
      </c>
      <c r="D232" s="136">
        <v>999999</v>
      </c>
      <c r="E232" s="153" t="s">
        <v>219</v>
      </c>
      <c r="F232" s="31">
        <f t="shared" ref="F232:H232" si="168">F296</f>
        <v>75470</v>
      </c>
      <c r="G232" s="31">
        <f t="shared" si="168"/>
        <v>0</v>
      </c>
      <c r="H232" s="31">
        <f t="shared" si="168"/>
        <v>75470</v>
      </c>
      <c r="I232" s="31">
        <v>0</v>
      </c>
      <c r="J232" s="31">
        <v>0</v>
      </c>
      <c r="K232" s="31">
        <f>H232+I232+J232</f>
        <v>75470</v>
      </c>
      <c r="L232" s="46">
        <f>K232/F232*100</f>
        <v>100</v>
      </c>
    </row>
    <row r="233" spans="1:12" ht="11.25" customHeight="1" x14ac:dyDescent="0.25">
      <c r="A233" s="164"/>
      <c r="B233" s="139"/>
      <c r="C233" s="139"/>
      <c r="D233" s="136"/>
      <c r="E233" s="165" t="s">
        <v>603</v>
      </c>
      <c r="F233" s="165"/>
      <c r="G233" s="165"/>
      <c r="H233" s="165"/>
      <c r="I233" s="165"/>
      <c r="J233" s="165"/>
      <c r="K233" s="165"/>
      <c r="L233" s="166"/>
    </row>
    <row r="234" spans="1:12" ht="12" customHeight="1" x14ac:dyDescent="0.25">
      <c r="A234" s="167"/>
      <c r="B234" s="168"/>
      <c r="C234" s="168"/>
      <c r="D234" s="169"/>
      <c r="E234" s="170" t="s">
        <v>604</v>
      </c>
      <c r="F234" s="170"/>
      <c r="G234" s="170"/>
      <c r="H234" s="170"/>
      <c r="I234" s="170"/>
      <c r="J234" s="170"/>
      <c r="K234" s="170"/>
      <c r="L234" s="171"/>
    </row>
    <row r="235" spans="1:12" ht="12" customHeight="1" x14ac:dyDescent="0.25">
      <c r="A235" s="15"/>
      <c r="B235" s="15"/>
      <c r="C235" s="15"/>
      <c r="D235" s="172"/>
      <c r="E235" s="173"/>
      <c r="F235" s="173"/>
      <c r="G235" s="173"/>
      <c r="H235" s="173"/>
      <c r="I235" s="173"/>
      <c r="J235" s="173"/>
      <c r="K235" s="173"/>
      <c r="L235" s="173"/>
    </row>
    <row r="236" spans="1:12" ht="12.75" customHeight="1" x14ac:dyDescent="0.25">
      <c r="A236" s="355" t="s">
        <v>358</v>
      </c>
      <c r="B236" s="355"/>
      <c r="C236" s="355"/>
      <c r="D236" s="358"/>
      <c r="E236" s="358"/>
    </row>
    <row r="237" spans="1:12" ht="18.75" customHeight="1" x14ac:dyDescent="0.25">
      <c r="A237" s="346" t="s">
        <v>78</v>
      </c>
      <c r="B237" s="348" t="s">
        <v>283</v>
      </c>
      <c r="C237" s="348" t="s">
        <v>284</v>
      </c>
      <c r="D237" s="350" t="s">
        <v>285</v>
      </c>
      <c r="E237" s="343" t="s">
        <v>79</v>
      </c>
      <c r="F237" s="353" t="s">
        <v>462</v>
      </c>
      <c r="G237" s="353" t="s">
        <v>569</v>
      </c>
      <c r="H237" s="343" t="s">
        <v>567</v>
      </c>
      <c r="I237" s="343"/>
      <c r="J237" s="343"/>
      <c r="K237" s="343"/>
      <c r="L237" s="341" t="s">
        <v>309</v>
      </c>
    </row>
    <row r="238" spans="1:12" ht="41.25" customHeight="1" x14ac:dyDescent="0.25">
      <c r="A238" s="347"/>
      <c r="B238" s="349"/>
      <c r="C238" s="349"/>
      <c r="D238" s="351"/>
      <c r="E238" s="352"/>
      <c r="F238" s="354"/>
      <c r="G238" s="354"/>
      <c r="H238" s="125" t="s">
        <v>303</v>
      </c>
      <c r="I238" s="125" t="s">
        <v>304</v>
      </c>
      <c r="J238" s="125" t="s">
        <v>305</v>
      </c>
      <c r="K238" s="126" t="s">
        <v>306</v>
      </c>
      <c r="L238" s="342"/>
    </row>
    <row r="239" spans="1:12" ht="9" customHeight="1" x14ac:dyDescent="0.25">
      <c r="A239" s="127">
        <v>1</v>
      </c>
      <c r="B239" s="128">
        <v>2</v>
      </c>
      <c r="C239" s="128">
        <v>3</v>
      </c>
      <c r="D239" s="129">
        <v>4</v>
      </c>
      <c r="E239" s="128">
        <v>5</v>
      </c>
      <c r="F239" s="129">
        <v>6</v>
      </c>
      <c r="G239" s="129">
        <v>7</v>
      </c>
      <c r="H239" s="129">
        <v>8</v>
      </c>
      <c r="I239" s="129">
        <v>9</v>
      </c>
      <c r="J239" s="129">
        <v>10</v>
      </c>
      <c r="K239" s="129">
        <v>11</v>
      </c>
      <c r="L239" s="130">
        <v>12</v>
      </c>
    </row>
    <row r="240" spans="1:12" ht="12" customHeight="1" x14ac:dyDescent="0.25">
      <c r="A240" s="174"/>
      <c r="B240" s="175"/>
      <c r="C240" s="175"/>
      <c r="D240" s="176"/>
      <c r="E240" s="177" t="s">
        <v>137</v>
      </c>
      <c r="F240" s="85">
        <f>F241+F244+F249+F251+F258</f>
        <v>347385</v>
      </c>
      <c r="G240" s="85">
        <f t="shared" ref="G240:J240" si="169">G241+G244+G249+G251+G258</f>
        <v>180918</v>
      </c>
      <c r="H240" s="85">
        <f>H241+H244+H249+H251+H258</f>
        <v>349089</v>
      </c>
      <c r="I240" s="85">
        <f t="shared" si="169"/>
        <v>0</v>
      </c>
      <c r="J240" s="85">
        <f t="shared" si="169"/>
        <v>0</v>
      </c>
      <c r="K240" s="85">
        <f>H240+I240+J240</f>
        <v>349089</v>
      </c>
      <c r="L240" s="50">
        <f t="shared" ref="L240:L259" si="170">K240/F240*100</f>
        <v>100.49052204326611</v>
      </c>
    </row>
    <row r="241" spans="1:12" ht="12" customHeight="1" x14ac:dyDescent="0.25">
      <c r="A241" s="178">
        <v>10</v>
      </c>
      <c r="B241" s="137">
        <v>102</v>
      </c>
      <c r="C241" s="137" t="s">
        <v>286</v>
      </c>
      <c r="D241" s="109">
        <v>611100</v>
      </c>
      <c r="E241" s="109" t="s">
        <v>359</v>
      </c>
      <c r="F241" s="85">
        <f>F242+F243</f>
        <v>62993</v>
      </c>
      <c r="G241" s="85">
        <f t="shared" ref="G241:J241" si="171">G242+G243</f>
        <v>46049</v>
      </c>
      <c r="H241" s="85">
        <f>H242+H243</f>
        <v>64680</v>
      </c>
      <c r="I241" s="85">
        <f t="shared" si="171"/>
        <v>0</v>
      </c>
      <c r="J241" s="85">
        <f t="shared" si="171"/>
        <v>0</v>
      </c>
      <c r="K241" s="85">
        <f>H241+I241+J241</f>
        <v>64680</v>
      </c>
      <c r="L241" s="50">
        <f t="shared" si="170"/>
        <v>102.67807534170463</v>
      </c>
    </row>
    <row r="242" spans="1:12" ht="12" customHeight="1" x14ac:dyDescent="0.25">
      <c r="A242" s="178">
        <v>10</v>
      </c>
      <c r="B242" s="137">
        <v>102</v>
      </c>
      <c r="C242" s="137" t="s">
        <v>286</v>
      </c>
      <c r="D242" s="35">
        <v>611111</v>
      </c>
      <c r="E242" s="35" t="s">
        <v>360</v>
      </c>
      <c r="F242" s="31">
        <v>43465</v>
      </c>
      <c r="G242" s="31">
        <v>31774</v>
      </c>
      <c r="H242" s="31">
        <v>44629</v>
      </c>
      <c r="I242" s="31"/>
      <c r="J242" s="31"/>
      <c r="K242" s="31">
        <f>H242+I242+J242</f>
        <v>44629</v>
      </c>
      <c r="L242" s="46">
        <f t="shared" si="170"/>
        <v>102.67801679512252</v>
      </c>
    </row>
    <row r="243" spans="1:12" ht="12" customHeight="1" x14ac:dyDescent="0.25">
      <c r="A243" s="178">
        <v>10</v>
      </c>
      <c r="B243" s="137">
        <v>102</v>
      </c>
      <c r="C243" s="137" t="s">
        <v>286</v>
      </c>
      <c r="D243" s="35">
        <v>611130</v>
      </c>
      <c r="E243" s="35" t="s">
        <v>361</v>
      </c>
      <c r="F243" s="31">
        <v>19528</v>
      </c>
      <c r="G243" s="31">
        <v>14275</v>
      </c>
      <c r="H243" s="31">
        <v>20051</v>
      </c>
      <c r="I243" s="31"/>
      <c r="J243" s="31"/>
      <c r="K243" s="31">
        <f t="shared" ref="K243:K259" si="172">H243+I243+J243</f>
        <v>20051</v>
      </c>
      <c r="L243" s="46">
        <f t="shared" si="170"/>
        <v>102.67820565342075</v>
      </c>
    </row>
    <row r="244" spans="1:12" ht="12" customHeight="1" x14ac:dyDescent="0.25">
      <c r="A244" s="178">
        <v>10</v>
      </c>
      <c r="B244" s="137">
        <v>102</v>
      </c>
      <c r="C244" s="137" t="s">
        <v>286</v>
      </c>
      <c r="D244" s="109">
        <v>611200</v>
      </c>
      <c r="E244" s="109" t="s">
        <v>362</v>
      </c>
      <c r="F244" s="85">
        <f>F245+F246+F247+F248</f>
        <v>4360</v>
      </c>
      <c r="G244" s="85">
        <f t="shared" ref="G244:H244" si="173">G245+G246+G247+G248</f>
        <v>3173</v>
      </c>
      <c r="H244" s="85">
        <f t="shared" si="173"/>
        <v>4195</v>
      </c>
      <c r="I244" s="85">
        <f t="shared" ref="I244:J244" si="174">I245+I246+I247</f>
        <v>0</v>
      </c>
      <c r="J244" s="85">
        <f t="shared" si="174"/>
        <v>0</v>
      </c>
      <c r="K244" s="85">
        <f t="shared" si="172"/>
        <v>4195</v>
      </c>
      <c r="L244" s="50">
        <f t="shared" si="170"/>
        <v>96.215596330275233</v>
      </c>
    </row>
    <row r="245" spans="1:12" ht="12" customHeight="1" x14ac:dyDescent="0.25">
      <c r="A245" s="178">
        <v>10</v>
      </c>
      <c r="B245" s="137">
        <v>102</v>
      </c>
      <c r="C245" s="137" t="s">
        <v>286</v>
      </c>
      <c r="D245" s="35">
        <v>611211</v>
      </c>
      <c r="E245" s="35" t="s">
        <v>50</v>
      </c>
      <c r="F245" s="31">
        <v>1200</v>
      </c>
      <c r="G245" s="31">
        <v>859</v>
      </c>
      <c r="H245" s="31">
        <v>1200</v>
      </c>
      <c r="I245" s="31"/>
      <c r="J245" s="31"/>
      <c r="K245" s="31">
        <f t="shared" si="172"/>
        <v>1200</v>
      </c>
      <c r="L245" s="46">
        <f t="shared" si="170"/>
        <v>100</v>
      </c>
    </row>
    <row r="246" spans="1:12" ht="12" customHeight="1" x14ac:dyDescent="0.25">
      <c r="A246" s="178">
        <v>10</v>
      </c>
      <c r="B246" s="137">
        <v>102</v>
      </c>
      <c r="C246" s="137" t="s">
        <v>286</v>
      </c>
      <c r="D246" s="35">
        <v>611221</v>
      </c>
      <c r="E246" s="35" t="s">
        <v>51</v>
      </c>
      <c r="F246" s="31">
        <v>2387</v>
      </c>
      <c r="G246" s="31">
        <v>1791</v>
      </c>
      <c r="H246" s="31">
        <v>2195</v>
      </c>
      <c r="I246" s="31"/>
      <c r="J246" s="31"/>
      <c r="K246" s="31">
        <f t="shared" si="172"/>
        <v>2195</v>
      </c>
      <c r="L246" s="46">
        <f t="shared" si="170"/>
        <v>91.956430666108076</v>
      </c>
    </row>
    <row r="247" spans="1:12" ht="12" customHeight="1" x14ac:dyDescent="0.25">
      <c r="A247" s="178">
        <v>10</v>
      </c>
      <c r="B247" s="137">
        <v>102</v>
      </c>
      <c r="C247" s="137" t="s">
        <v>286</v>
      </c>
      <c r="D247" s="35">
        <v>611224</v>
      </c>
      <c r="E247" s="35" t="s">
        <v>52</v>
      </c>
      <c r="F247" s="31">
        <v>473</v>
      </c>
      <c r="G247" s="31">
        <v>473</v>
      </c>
      <c r="H247" s="31">
        <v>500</v>
      </c>
      <c r="I247" s="31"/>
      <c r="J247" s="31"/>
      <c r="K247" s="31">
        <f t="shared" si="172"/>
        <v>500</v>
      </c>
      <c r="L247" s="46">
        <f t="shared" si="170"/>
        <v>105.70824524312896</v>
      </c>
    </row>
    <row r="248" spans="1:12" ht="12" customHeight="1" x14ac:dyDescent="0.25">
      <c r="A248" s="178" t="s">
        <v>397</v>
      </c>
      <c r="B248" s="137" t="s">
        <v>458</v>
      </c>
      <c r="C248" s="137" t="s">
        <v>286</v>
      </c>
      <c r="D248" s="35">
        <v>611226</v>
      </c>
      <c r="E248" s="35" t="s">
        <v>530</v>
      </c>
      <c r="F248" s="31">
        <v>300</v>
      </c>
      <c r="G248" s="31">
        <v>50</v>
      </c>
      <c r="H248" s="31">
        <v>300</v>
      </c>
      <c r="I248" s="31"/>
      <c r="J248" s="31"/>
      <c r="K248" s="31">
        <f t="shared" si="172"/>
        <v>300</v>
      </c>
      <c r="L248" s="46">
        <f t="shared" si="170"/>
        <v>100</v>
      </c>
    </row>
    <row r="249" spans="1:12" ht="12" customHeight="1" x14ac:dyDescent="0.25">
      <c r="A249" s="178">
        <v>10</v>
      </c>
      <c r="B249" s="137">
        <v>102</v>
      </c>
      <c r="C249" s="137" t="s">
        <v>286</v>
      </c>
      <c r="D249" s="109">
        <v>612000</v>
      </c>
      <c r="E249" s="109" t="s">
        <v>363</v>
      </c>
      <c r="F249" s="85">
        <f>F250</f>
        <v>6614</v>
      </c>
      <c r="G249" s="85">
        <f t="shared" ref="G249:J249" si="175">G250</f>
        <v>4835</v>
      </c>
      <c r="H249" s="85">
        <f t="shared" si="175"/>
        <v>6791</v>
      </c>
      <c r="I249" s="85">
        <f t="shared" si="175"/>
        <v>0</v>
      </c>
      <c r="J249" s="85">
        <f t="shared" si="175"/>
        <v>0</v>
      </c>
      <c r="K249" s="85">
        <f t="shared" si="172"/>
        <v>6791</v>
      </c>
      <c r="L249" s="50">
        <f t="shared" si="170"/>
        <v>102.67614151799214</v>
      </c>
    </row>
    <row r="250" spans="1:12" ht="12" customHeight="1" x14ac:dyDescent="0.25">
      <c r="A250" s="178">
        <v>10</v>
      </c>
      <c r="B250" s="137">
        <v>102</v>
      </c>
      <c r="C250" s="137" t="s">
        <v>286</v>
      </c>
      <c r="D250" s="35">
        <v>612110</v>
      </c>
      <c r="E250" s="35" t="s">
        <v>363</v>
      </c>
      <c r="F250" s="31">
        <v>6614</v>
      </c>
      <c r="G250" s="31">
        <v>4835</v>
      </c>
      <c r="H250" s="31">
        <v>6791</v>
      </c>
      <c r="I250" s="31"/>
      <c r="J250" s="31"/>
      <c r="K250" s="31">
        <f t="shared" si="172"/>
        <v>6791</v>
      </c>
      <c r="L250" s="46">
        <f t="shared" si="170"/>
        <v>102.67614151799214</v>
      </c>
    </row>
    <row r="251" spans="1:12" ht="12" customHeight="1" x14ac:dyDescent="0.25">
      <c r="A251" s="178">
        <v>10</v>
      </c>
      <c r="B251" s="137">
        <v>102</v>
      </c>
      <c r="C251" s="137" t="s">
        <v>286</v>
      </c>
      <c r="D251" s="109">
        <v>613000</v>
      </c>
      <c r="E251" s="109" t="s">
        <v>364</v>
      </c>
      <c r="F251" s="85">
        <f>F252+F253+F255+F256+F257+F254</f>
        <v>173418</v>
      </c>
      <c r="G251" s="85">
        <f>G252+G253+G255+G256+G257+G254</f>
        <v>126861</v>
      </c>
      <c r="H251" s="85">
        <f>H252+H253+H255+H256+H257+H254</f>
        <v>173423</v>
      </c>
      <c r="I251" s="85">
        <f t="shared" ref="I251:J251" si="176">I252+I253+I255+I256+I257</f>
        <v>0</v>
      </c>
      <c r="J251" s="85">
        <f t="shared" si="176"/>
        <v>0</v>
      </c>
      <c r="K251" s="85">
        <f t="shared" si="172"/>
        <v>173423</v>
      </c>
      <c r="L251" s="50">
        <f t="shared" si="170"/>
        <v>100.00288320704887</v>
      </c>
    </row>
    <row r="252" spans="1:12" ht="12" customHeight="1" x14ac:dyDescent="0.25">
      <c r="A252" s="178">
        <v>10</v>
      </c>
      <c r="B252" s="137">
        <v>102</v>
      </c>
      <c r="C252" s="137" t="s">
        <v>286</v>
      </c>
      <c r="D252" s="35">
        <v>613100</v>
      </c>
      <c r="E252" s="35" t="s">
        <v>365</v>
      </c>
      <c r="F252" s="31">
        <v>200</v>
      </c>
      <c r="G252" s="31">
        <v>0</v>
      </c>
      <c r="H252" s="31">
        <v>200</v>
      </c>
      <c r="I252" s="31"/>
      <c r="J252" s="31"/>
      <c r="K252" s="31">
        <f t="shared" si="172"/>
        <v>200</v>
      </c>
      <c r="L252" s="46">
        <f t="shared" si="170"/>
        <v>100</v>
      </c>
    </row>
    <row r="253" spans="1:12" ht="12" customHeight="1" x14ac:dyDescent="0.25">
      <c r="A253" s="178">
        <v>10</v>
      </c>
      <c r="B253" s="137">
        <v>102</v>
      </c>
      <c r="C253" s="137" t="s">
        <v>286</v>
      </c>
      <c r="D253" s="35">
        <v>613411</v>
      </c>
      <c r="E253" s="35" t="s">
        <v>300</v>
      </c>
      <c r="F253" s="31">
        <v>1000</v>
      </c>
      <c r="G253" s="31">
        <v>231</v>
      </c>
      <c r="H253" s="31">
        <v>1000</v>
      </c>
      <c r="I253" s="31"/>
      <c r="J253" s="31"/>
      <c r="K253" s="31">
        <f t="shared" si="172"/>
        <v>1000</v>
      </c>
      <c r="L253" s="46">
        <f t="shared" si="170"/>
        <v>100</v>
      </c>
    </row>
    <row r="254" spans="1:12" ht="12" customHeight="1" x14ac:dyDescent="0.25">
      <c r="A254" s="178" t="s">
        <v>397</v>
      </c>
      <c r="B254" s="137" t="s">
        <v>458</v>
      </c>
      <c r="C254" s="137" t="s">
        <v>286</v>
      </c>
      <c r="D254" s="35">
        <v>613412</v>
      </c>
      <c r="E254" s="35" t="s">
        <v>271</v>
      </c>
      <c r="F254" s="31">
        <v>1000</v>
      </c>
      <c r="G254" s="31">
        <v>1260</v>
      </c>
      <c r="H254" s="31">
        <v>1000</v>
      </c>
      <c r="I254" s="31"/>
      <c r="J254" s="31"/>
      <c r="K254" s="31">
        <f t="shared" si="172"/>
        <v>1000</v>
      </c>
      <c r="L254" s="46">
        <f t="shared" si="170"/>
        <v>100</v>
      </c>
    </row>
    <row r="255" spans="1:12" ht="12" customHeight="1" x14ac:dyDescent="0.25">
      <c r="A255" s="178">
        <v>10</v>
      </c>
      <c r="B255" s="137">
        <v>102</v>
      </c>
      <c r="C255" s="137" t="s">
        <v>286</v>
      </c>
      <c r="D255" s="35">
        <v>613914</v>
      </c>
      <c r="E255" s="35" t="s">
        <v>105</v>
      </c>
      <c r="F255" s="31">
        <v>1000</v>
      </c>
      <c r="G255" s="31">
        <v>0</v>
      </c>
      <c r="H255" s="31">
        <v>1000</v>
      </c>
      <c r="I255" s="31"/>
      <c r="J255" s="31"/>
      <c r="K255" s="31">
        <f t="shared" si="172"/>
        <v>1000</v>
      </c>
      <c r="L255" s="46">
        <f t="shared" si="170"/>
        <v>100</v>
      </c>
    </row>
    <row r="256" spans="1:12" ht="12" customHeight="1" x14ac:dyDescent="0.25">
      <c r="A256" s="178">
        <v>10</v>
      </c>
      <c r="B256" s="137">
        <v>102</v>
      </c>
      <c r="C256" s="137" t="s">
        <v>286</v>
      </c>
      <c r="D256" s="35">
        <v>613975</v>
      </c>
      <c r="E256" s="35" t="s">
        <v>426</v>
      </c>
      <c r="F256" s="31">
        <v>170000</v>
      </c>
      <c r="G256" s="31">
        <v>125224</v>
      </c>
      <c r="H256" s="31">
        <v>170000</v>
      </c>
      <c r="I256" s="31"/>
      <c r="J256" s="31"/>
      <c r="K256" s="31">
        <f t="shared" si="172"/>
        <v>170000</v>
      </c>
      <c r="L256" s="46">
        <f t="shared" si="170"/>
        <v>100</v>
      </c>
    </row>
    <row r="257" spans="1:12" ht="12" customHeight="1" x14ac:dyDescent="0.25">
      <c r="A257" s="178">
        <v>10</v>
      </c>
      <c r="B257" s="137">
        <v>102</v>
      </c>
      <c r="C257" s="137" t="s">
        <v>286</v>
      </c>
      <c r="D257" s="35">
        <v>613983</v>
      </c>
      <c r="E257" s="35" t="s">
        <v>366</v>
      </c>
      <c r="F257" s="31">
        <v>218</v>
      </c>
      <c r="G257" s="31">
        <v>146</v>
      </c>
      <c r="H257" s="31">
        <v>223</v>
      </c>
      <c r="I257" s="31"/>
      <c r="J257" s="31"/>
      <c r="K257" s="31">
        <f t="shared" si="172"/>
        <v>223</v>
      </c>
      <c r="L257" s="46">
        <f t="shared" si="170"/>
        <v>102.29357798165137</v>
      </c>
    </row>
    <row r="258" spans="1:12" ht="12" customHeight="1" x14ac:dyDescent="0.25">
      <c r="A258" s="178">
        <v>10</v>
      </c>
      <c r="B258" s="137">
        <v>102</v>
      </c>
      <c r="C258" s="137" t="s">
        <v>286</v>
      </c>
      <c r="D258" s="109">
        <v>614000</v>
      </c>
      <c r="E258" s="109" t="s">
        <v>367</v>
      </c>
      <c r="F258" s="85">
        <f>F259</f>
        <v>100000</v>
      </c>
      <c r="G258" s="85">
        <f t="shared" ref="G258:J258" si="177">G259</f>
        <v>0</v>
      </c>
      <c r="H258" s="85">
        <f t="shared" si="177"/>
        <v>100000</v>
      </c>
      <c r="I258" s="85">
        <f t="shared" si="177"/>
        <v>0</v>
      </c>
      <c r="J258" s="85">
        <f t="shared" si="177"/>
        <v>0</v>
      </c>
      <c r="K258" s="85">
        <f t="shared" si="172"/>
        <v>100000</v>
      </c>
      <c r="L258" s="50">
        <f t="shared" si="170"/>
        <v>100</v>
      </c>
    </row>
    <row r="259" spans="1:12" ht="12" customHeight="1" x14ac:dyDescent="0.25">
      <c r="A259" s="178">
        <v>10</v>
      </c>
      <c r="B259" s="137">
        <v>102</v>
      </c>
      <c r="C259" s="137" t="s">
        <v>286</v>
      </c>
      <c r="D259" s="35">
        <v>614323</v>
      </c>
      <c r="E259" s="35" t="s">
        <v>399</v>
      </c>
      <c r="F259" s="31">
        <v>100000</v>
      </c>
      <c r="G259" s="31">
        <v>0</v>
      </c>
      <c r="H259" s="31">
        <v>100000</v>
      </c>
      <c r="I259" s="31"/>
      <c r="J259" s="31"/>
      <c r="K259" s="31">
        <f t="shared" si="172"/>
        <v>100000</v>
      </c>
      <c r="L259" s="46">
        <f t="shared" si="170"/>
        <v>100</v>
      </c>
    </row>
    <row r="260" spans="1:12" ht="12" customHeight="1" x14ac:dyDescent="0.25">
      <c r="A260" s="179"/>
      <c r="B260" s="145"/>
      <c r="C260" s="145"/>
      <c r="D260" s="146"/>
      <c r="E260" s="146" t="s">
        <v>368</v>
      </c>
      <c r="F260" s="180">
        <v>1</v>
      </c>
      <c r="G260" s="181"/>
      <c r="H260" s="181"/>
      <c r="I260" s="181"/>
      <c r="J260" s="181"/>
      <c r="K260" s="181"/>
      <c r="L260" s="182"/>
    </row>
    <row r="261" spans="1:12" ht="12" customHeight="1" x14ac:dyDescent="0.25">
      <c r="A261" s="183"/>
      <c r="B261" s="183"/>
      <c r="C261" s="183"/>
      <c r="D261" s="184"/>
      <c r="E261" s="184"/>
      <c r="F261" s="185"/>
      <c r="G261" s="186"/>
      <c r="H261" s="186"/>
      <c r="I261" s="186"/>
      <c r="J261" s="186"/>
      <c r="K261" s="186"/>
      <c r="L261" s="186"/>
    </row>
    <row r="262" spans="1:12" ht="12" customHeight="1" x14ac:dyDescent="0.25">
      <c r="A262" s="355" t="s">
        <v>369</v>
      </c>
      <c r="B262" s="355"/>
      <c r="C262" s="355"/>
      <c r="D262" s="355"/>
      <c r="E262" s="355"/>
    </row>
    <row r="263" spans="1:12" ht="22.5" customHeight="1" x14ac:dyDescent="0.25">
      <c r="A263" s="346" t="s">
        <v>78</v>
      </c>
      <c r="B263" s="348" t="s">
        <v>283</v>
      </c>
      <c r="C263" s="348" t="s">
        <v>284</v>
      </c>
      <c r="D263" s="350" t="s">
        <v>285</v>
      </c>
      <c r="E263" s="343" t="s">
        <v>79</v>
      </c>
      <c r="F263" s="353" t="s">
        <v>462</v>
      </c>
      <c r="G263" s="353" t="s">
        <v>569</v>
      </c>
      <c r="H263" s="343" t="s">
        <v>567</v>
      </c>
      <c r="I263" s="343"/>
      <c r="J263" s="343"/>
      <c r="K263" s="343"/>
      <c r="L263" s="341" t="s">
        <v>558</v>
      </c>
    </row>
    <row r="264" spans="1:12" ht="36.75" customHeight="1" x14ac:dyDescent="0.25">
      <c r="A264" s="347"/>
      <c r="B264" s="349"/>
      <c r="C264" s="349"/>
      <c r="D264" s="351"/>
      <c r="E264" s="352"/>
      <c r="F264" s="354"/>
      <c r="G264" s="354"/>
      <c r="H264" s="125" t="s">
        <v>303</v>
      </c>
      <c r="I264" s="125" t="s">
        <v>304</v>
      </c>
      <c r="J264" s="125" t="s">
        <v>305</v>
      </c>
      <c r="K264" s="126" t="s">
        <v>306</v>
      </c>
      <c r="L264" s="342"/>
    </row>
    <row r="265" spans="1:12" ht="8.25" customHeight="1" x14ac:dyDescent="0.25">
      <c r="A265" s="127">
        <v>1</v>
      </c>
      <c r="B265" s="128">
        <v>2</v>
      </c>
      <c r="C265" s="128">
        <v>3</v>
      </c>
      <c r="D265" s="129">
        <v>4</v>
      </c>
      <c r="E265" s="128">
        <v>5</v>
      </c>
      <c r="F265" s="129">
        <v>6</v>
      </c>
      <c r="G265" s="129">
        <v>7</v>
      </c>
      <c r="H265" s="129">
        <v>9</v>
      </c>
      <c r="I265" s="129">
        <v>10</v>
      </c>
      <c r="J265" s="129">
        <v>11</v>
      </c>
      <c r="K265" s="129">
        <v>12</v>
      </c>
      <c r="L265" s="130">
        <v>13</v>
      </c>
    </row>
    <row r="266" spans="1:12" ht="12" customHeight="1" x14ac:dyDescent="0.25">
      <c r="A266" s="174"/>
      <c r="B266" s="175"/>
      <c r="C266" s="175"/>
      <c r="D266" s="188"/>
      <c r="E266" s="189" t="s">
        <v>137</v>
      </c>
      <c r="F266" s="190">
        <f>F267+F270+F276+F278+F289+F295</f>
        <v>773345</v>
      </c>
      <c r="G266" s="190">
        <f>G267+G270+G276+G278+G289+G295</f>
        <v>588135</v>
      </c>
      <c r="H266" s="190">
        <f>H267+H270+H276+H278+H289+H295</f>
        <v>725040</v>
      </c>
      <c r="I266" s="190">
        <f>I267+I270+I276+I278+I289+I295</f>
        <v>0</v>
      </c>
      <c r="J266" s="190">
        <f>J267+J270+J276+J278+J289+J295</f>
        <v>0</v>
      </c>
      <c r="K266" s="190">
        <f>H266+I266+J266</f>
        <v>725040</v>
      </c>
      <c r="L266" s="191">
        <f t="shared" ref="L266:L296" si="178">K266/F266*100</f>
        <v>93.753758025202202</v>
      </c>
    </row>
    <row r="267" spans="1:12" ht="12" customHeight="1" x14ac:dyDescent="0.25">
      <c r="A267" s="192">
        <v>10</v>
      </c>
      <c r="B267" s="193">
        <v>103</v>
      </c>
      <c r="C267" s="193" t="s">
        <v>286</v>
      </c>
      <c r="D267" s="108">
        <v>611100</v>
      </c>
      <c r="E267" s="108" t="s">
        <v>359</v>
      </c>
      <c r="F267" s="194">
        <f>F268+F269</f>
        <v>393946</v>
      </c>
      <c r="G267" s="194">
        <f t="shared" ref="G267:J267" si="179">G268+G269</f>
        <v>299977</v>
      </c>
      <c r="H267" s="194">
        <f>H268+H269</f>
        <v>433892</v>
      </c>
      <c r="I267" s="194">
        <f t="shared" si="179"/>
        <v>0</v>
      </c>
      <c r="J267" s="194">
        <f t="shared" si="179"/>
        <v>0</v>
      </c>
      <c r="K267" s="194">
        <f t="shared" ref="K267:K296" si="180">H267+I267+J267</f>
        <v>433892</v>
      </c>
      <c r="L267" s="195">
        <f t="shared" si="178"/>
        <v>110.13996842206799</v>
      </c>
    </row>
    <row r="268" spans="1:12" ht="12" customHeight="1" x14ac:dyDescent="0.25">
      <c r="A268" s="192">
        <v>10</v>
      </c>
      <c r="B268" s="193">
        <v>103</v>
      </c>
      <c r="C268" s="193" t="s">
        <v>286</v>
      </c>
      <c r="D268" s="35">
        <v>611111</v>
      </c>
      <c r="E268" s="196" t="s">
        <v>360</v>
      </c>
      <c r="F268" s="197">
        <v>272673</v>
      </c>
      <c r="G268" s="197">
        <v>206734</v>
      </c>
      <c r="H268" s="197">
        <v>299384</v>
      </c>
      <c r="I268" s="197"/>
      <c r="J268" s="197"/>
      <c r="K268" s="197">
        <f t="shared" si="180"/>
        <v>299384</v>
      </c>
      <c r="L268" s="198">
        <f t="shared" si="178"/>
        <v>109.79598273389738</v>
      </c>
    </row>
    <row r="269" spans="1:12" ht="12" customHeight="1" x14ac:dyDescent="0.25">
      <c r="A269" s="192">
        <v>10</v>
      </c>
      <c r="B269" s="193">
        <v>103</v>
      </c>
      <c r="C269" s="193" t="s">
        <v>286</v>
      </c>
      <c r="D269" s="196">
        <v>611130</v>
      </c>
      <c r="E269" s="196" t="s">
        <v>361</v>
      </c>
      <c r="F269" s="197">
        <v>121273</v>
      </c>
      <c r="G269" s="197">
        <v>93243</v>
      </c>
      <c r="H269" s="197">
        <v>134508</v>
      </c>
      <c r="I269" s="197"/>
      <c r="J269" s="197"/>
      <c r="K269" s="197">
        <f t="shared" si="180"/>
        <v>134508</v>
      </c>
      <c r="L269" s="198">
        <f t="shared" si="178"/>
        <v>110.91339374799007</v>
      </c>
    </row>
    <row r="270" spans="1:12" ht="12" customHeight="1" x14ac:dyDescent="0.25">
      <c r="A270" s="192">
        <v>10</v>
      </c>
      <c r="B270" s="193">
        <v>103</v>
      </c>
      <c r="C270" s="193" t="s">
        <v>286</v>
      </c>
      <c r="D270" s="108">
        <v>611200</v>
      </c>
      <c r="E270" s="108" t="s">
        <v>362</v>
      </c>
      <c r="F270" s="194">
        <f>F271+F272+F273+F274+F275</f>
        <v>41408</v>
      </c>
      <c r="G270" s="194">
        <f t="shared" ref="G270:H270" si="181">G271+G272+G273+G274+G275</f>
        <v>23352</v>
      </c>
      <c r="H270" s="194">
        <f t="shared" si="181"/>
        <v>41622</v>
      </c>
      <c r="I270" s="194">
        <f t="shared" ref="I270:J270" si="182">I271+I272+I273+I274</f>
        <v>0</v>
      </c>
      <c r="J270" s="194">
        <f t="shared" si="182"/>
        <v>0</v>
      </c>
      <c r="K270" s="194">
        <f t="shared" si="180"/>
        <v>41622</v>
      </c>
      <c r="L270" s="195">
        <f t="shared" si="178"/>
        <v>100.51680834621328</v>
      </c>
    </row>
    <row r="271" spans="1:12" ht="12" customHeight="1" x14ac:dyDescent="0.25">
      <c r="A271" s="192">
        <v>10</v>
      </c>
      <c r="B271" s="193">
        <v>103</v>
      </c>
      <c r="C271" s="193" t="s">
        <v>286</v>
      </c>
      <c r="D271" s="196">
        <v>611211</v>
      </c>
      <c r="E271" s="196" t="s">
        <v>50</v>
      </c>
      <c r="F271" s="197">
        <v>3000</v>
      </c>
      <c r="G271" s="197">
        <v>2209</v>
      </c>
      <c r="H271" s="197">
        <v>3000</v>
      </c>
      <c r="I271" s="197"/>
      <c r="J271" s="197"/>
      <c r="K271" s="197">
        <f t="shared" si="180"/>
        <v>3000</v>
      </c>
      <c r="L271" s="198">
        <f t="shared" si="178"/>
        <v>100</v>
      </c>
    </row>
    <row r="272" spans="1:12" ht="12" customHeight="1" x14ac:dyDescent="0.25">
      <c r="A272" s="192">
        <v>10</v>
      </c>
      <c r="B272" s="193">
        <v>103</v>
      </c>
      <c r="C272" s="193" t="s">
        <v>286</v>
      </c>
      <c r="D272" s="196">
        <v>611221</v>
      </c>
      <c r="E272" s="196" t="s">
        <v>51</v>
      </c>
      <c r="F272" s="197">
        <v>23779</v>
      </c>
      <c r="G272" s="197">
        <v>16685</v>
      </c>
      <c r="H272" s="197">
        <v>30922</v>
      </c>
      <c r="I272" s="197"/>
      <c r="J272" s="197"/>
      <c r="K272" s="197">
        <f t="shared" si="180"/>
        <v>30922</v>
      </c>
      <c r="L272" s="198">
        <f t="shared" si="178"/>
        <v>130.03911013919844</v>
      </c>
    </row>
    <row r="273" spans="1:12" ht="12" customHeight="1" x14ac:dyDescent="0.25">
      <c r="A273" s="192">
        <v>10</v>
      </c>
      <c r="B273" s="193">
        <v>103</v>
      </c>
      <c r="C273" s="193" t="s">
        <v>286</v>
      </c>
      <c r="D273" s="196">
        <v>611224</v>
      </c>
      <c r="E273" s="196" t="s">
        <v>52</v>
      </c>
      <c r="F273" s="197">
        <v>4257</v>
      </c>
      <c r="G273" s="197">
        <v>4257</v>
      </c>
      <c r="H273" s="197">
        <v>5000</v>
      </c>
      <c r="I273" s="197"/>
      <c r="J273" s="197"/>
      <c r="K273" s="197">
        <f t="shared" si="180"/>
        <v>5000</v>
      </c>
      <c r="L273" s="198">
        <f t="shared" si="178"/>
        <v>117.45360582569886</v>
      </c>
    </row>
    <row r="274" spans="1:12" ht="12" customHeight="1" x14ac:dyDescent="0.25">
      <c r="A274" s="192">
        <v>10</v>
      </c>
      <c r="B274" s="193">
        <v>103</v>
      </c>
      <c r="C274" s="193" t="s">
        <v>286</v>
      </c>
      <c r="D274" s="196">
        <v>611225</v>
      </c>
      <c r="E274" s="196" t="s">
        <v>53</v>
      </c>
      <c r="F274" s="197">
        <v>7672</v>
      </c>
      <c r="G274" s="197">
        <v>0</v>
      </c>
      <c r="H274" s="197">
        <v>0</v>
      </c>
      <c r="I274" s="197"/>
      <c r="J274" s="197"/>
      <c r="K274" s="197">
        <f t="shared" si="180"/>
        <v>0</v>
      </c>
      <c r="L274" s="198">
        <f t="shared" si="178"/>
        <v>0</v>
      </c>
    </row>
    <row r="275" spans="1:12" ht="12" customHeight="1" x14ac:dyDescent="0.25">
      <c r="A275" s="192" t="s">
        <v>397</v>
      </c>
      <c r="B275" s="193" t="s">
        <v>398</v>
      </c>
      <c r="C275" s="193" t="s">
        <v>286</v>
      </c>
      <c r="D275" s="35">
        <v>611226</v>
      </c>
      <c r="E275" s="35" t="s">
        <v>530</v>
      </c>
      <c r="F275" s="197">
        <v>2700</v>
      </c>
      <c r="G275" s="197">
        <v>201</v>
      </c>
      <c r="H275" s="197">
        <v>2700</v>
      </c>
      <c r="I275" s="197"/>
      <c r="J275" s="197"/>
      <c r="K275" s="197">
        <f t="shared" si="180"/>
        <v>2700</v>
      </c>
      <c r="L275" s="198">
        <f t="shared" si="178"/>
        <v>100</v>
      </c>
    </row>
    <row r="276" spans="1:12" ht="12" customHeight="1" x14ac:dyDescent="0.25">
      <c r="A276" s="192">
        <v>10</v>
      </c>
      <c r="B276" s="193">
        <v>103</v>
      </c>
      <c r="C276" s="193" t="s">
        <v>286</v>
      </c>
      <c r="D276" s="108">
        <v>612000</v>
      </c>
      <c r="E276" s="108" t="s">
        <v>363</v>
      </c>
      <c r="F276" s="194">
        <f>F277</f>
        <v>43190</v>
      </c>
      <c r="G276" s="194">
        <f t="shared" ref="G276:J276" si="183">G277</f>
        <v>31582</v>
      </c>
      <c r="H276" s="194">
        <f t="shared" si="183"/>
        <v>45559</v>
      </c>
      <c r="I276" s="194">
        <f t="shared" si="183"/>
        <v>0</v>
      </c>
      <c r="J276" s="194">
        <f t="shared" si="183"/>
        <v>0</v>
      </c>
      <c r="K276" s="194">
        <f t="shared" si="180"/>
        <v>45559</v>
      </c>
      <c r="L276" s="195">
        <f t="shared" si="178"/>
        <v>105.48506598749709</v>
      </c>
    </row>
    <row r="277" spans="1:12" ht="12" customHeight="1" x14ac:dyDescent="0.25">
      <c r="A277" s="192">
        <v>10</v>
      </c>
      <c r="B277" s="193">
        <v>103</v>
      </c>
      <c r="C277" s="193" t="s">
        <v>286</v>
      </c>
      <c r="D277" s="196">
        <v>612110</v>
      </c>
      <c r="E277" s="196" t="s">
        <v>363</v>
      </c>
      <c r="F277" s="197">
        <v>43190</v>
      </c>
      <c r="G277" s="197">
        <v>31582</v>
      </c>
      <c r="H277" s="197">
        <v>45559</v>
      </c>
      <c r="I277" s="197"/>
      <c r="J277" s="197"/>
      <c r="K277" s="197">
        <f t="shared" si="180"/>
        <v>45559</v>
      </c>
      <c r="L277" s="198">
        <f t="shared" si="178"/>
        <v>105.48506598749709</v>
      </c>
    </row>
    <row r="278" spans="1:12" ht="12" customHeight="1" x14ac:dyDescent="0.25">
      <c r="A278" s="192">
        <v>10</v>
      </c>
      <c r="B278" s="193">
        <v>103</v>
      </c>
      <c r="C278" s="193" t="s">
        <v>286</v>
      </c>
      <c r="D278" s="108">
        <v>613000</v>
      </c>
      <c r="E278" s="108" t="s">
        <v>364</v>
      </c>
      <c r="F278" s="194">
        <f>F279+F281+F283+F287+F280+F286+F288+F282+F284</f>
        <v>138331</v>
      </c>
      <c r="G278" s="194">
        <f t="shared" ref="G278:J278" si="184">G279+G281+G283+G287+G280+G286+G288+G282+G284</f>
        <v>98427</v>
      </c>
      <c r="H278" s="194">
        <f>H279+H281+H283+H287+H280+H286+H288+H282+H284+H285</f>
        <v>114497</v>
      </c>
      <c r="I278" s="194">
        <f t="shared" si="184"/>
        <v>0</v>
      </c>
      <c r="J278" s="194">
        <f t="shared" si="184"/>
        <v>0</v>
      </c>
      <c r="K278" s="194">
        <f>K279+K281+K283+K287+K280+K286+K288+K282+K284+K285</f>
        <v>114497</v>
      </c>
      <c r="L278" s="195">
        <f t="shared" si="178"/>
        <v>82.770311788391609</v>
      </c>
    </row>
    <row r="279" spans="1:12" ht="12" customHeight="1" x14ac:dyDescent="0.25">
      <c r="A279" s="192" t="s">
        <v>397</v>
      </c>
      <c r="B279" s="193" t="s">
        <v>398</v>
      </c>
      <c r="C279" s="193" t="s">
        <v>286</v>
      </c>
      <c r="D279" s="196">
        <v>613100</v>
      </c>
      <c r="E279" s="196" t="s">
        <v>365</v>
      </c>
      <c r="F279" s="197">
        <v>25300</v>
      </c>
      <c r="G279" s="197">
        <v>4630</v>
      </c>
      <c r="H279" s="197">
        <v>4300</v>
      </c>
      <c r="I279" s="197"/>
      <c r="J279" s="197"/>
      <c r="K279" s="197">
        <f t="shared" si="180"/>
        <v>4300</v>
      </c>
      <c r="L279" s="198">
        <f t="shared" si="178"/>
        <v>16.996047430830039</v>
      </c>
    </row>
    <row r="280" spans="1:12" ht="12" customHeight="1" x14ac:dyDescent="0.25">
      <c r="A280" s="192" t="s">
        <v>397</v>
      </c>
      <c r="B280" s="193" t="s">
        <v>398</v>
      </c>
      <c r="C280" s="193" t="s">
        <v>286</v>
      </c>
      <c r="D280" s="196">
        <v>613313</v>
      </c>
      <c r="E280" s="196" t="s">
        <v>176</v>
      </c>
      <c r="F280" s="197">
        <v>8000</v>
      </c>
      <c r="G280" s="197">
        <v>4226</v>
      </c>
      <c r="H280" s="197">
        <v>7000</v>
      </c>
      <c r="I280" s="197"/>
      <c r="J280" s="197"/>
      <c r="K280" s="197">
        <f t="shared" si="180"/>
        <v>7000</v>
      </c>
      <c r="L280" s="198">
        <f t="shared" si="178"/>
        <v>87.5</v>
      </c>
    </row>
    <row r="281" spans="1:12" ht="12" customHeight="1" x14ac:dyDescent="0.25">
      <c r="A281" s="192" t="s">
        <v>397</v>
      </c>
      <c r="B281" s="193" t="s">
        <v>398</v>
      </c>
      <c r="C281" s="193" t="s">
        <v>286</v>
      </c>
      <c r="D281" s="196">
        <v>613411</v>
      </c>
      <c r="E281" s="196" t="s">
        <v>300</v>
      </c>
      <c r="F281" s="197">
        <v>800</v>
      </c>
      <c r="G281" s="197">
        <v>299</v>
      </c>
      <c r="H281" s="197">
        <v>1000</v>
      </c>
      <c r="I281" s="197"/>
      <c r="J281" s="197"/>
      <c r="K281" s="197">
        <f t="shared" si="180"/>
        <v>1000</v>
      </c>
      <c r="L281" s="198">
        <f t="shared" si="178"/>
        <v>125</v>
      </c>
    </row>
    <row r="282" spans="1:12" ht="12" customHeight="1" x14ac:dyDescent="0.25">
      <c r="A282" s="192" t="s">
        <v>397</v>
      </c>
      <c r="B282" s="193" t="s">
        <v>398</v>
      </c>
      <c r="C282" s="193" t="s">
        <v>286</v>
      </c>
      <c r="D282" s="196">
        <v>613412</v>
      </c>
      <c r="E282" s="196" t="s">
        <v>271</v>
      </c>
      <c r="F282" s="197">
        <v>700</v>
      </c>
      <c r="G282" s="197">
        <v>0</v>
      </c>
      <c r="H282" s="197">
        <v>700</v>
      </c>
      <c r="I282" s="197"/>
      <c r="J282" s="197"/>
      <c r="K282" s="197">
        <f t="shared" si="180"/>
        <v>700</v>
      </c>
      <c r="L282" s="198">
        <f t="shared" si="178"/>
        <v>100</v>
      </c>
    </row>
    <row r="283" spans="1:12" ht="12" customHeight="1" x14ac:dyDescent="0.25">
      <c r="A283" s="192" t="s">
        <v>397</v>
      </c>
      <c r="B283" s="193" t="s">
        <v>398</v>
      </c>
      <c r="C283" s="193" t="s">
        <v>286</v>
      </c>
      <c r="D283" s="196">
        <v>613914</v>
      </c>
      <c r="E283" s="196" t="s">
        <v>105</v>
      </c>
      <c r="F283" s="197">
        <v>42000</v>
      </c>
      <c r="G283" s="197">
        <v>34652</v>
      </c>
      <c r="H283" s="197">
        <v>30000</v>
      </c>
      <c r="I283" s="197"/>
      <c r="J283" s="197"/>
      <c r="K283" s="197">
        <f t="shared" si="180"/>
        <v>30000</v>
      </c>
      <c r="L283" s="198">
        <f t="shared" si="178"/>
        <v>71.428571428571431</v>
      </c>
    </row>
    <row r="284" spans="1:12" ht="12" customHeight="1" x14ac:dyDescent="0.25">
      <c r="A284" s="192" t="s">
        <v>397</v>
      </c>
      <c r="B284" s="193" t="s">
        <v>398</v>
      </c>
      <c r="C284" s="193" t="s">
        <v>286</v>
      </c>
      <c r="D284" s="196">
        <v>613973</v>
      </c>
      <c r="E284" s="196" t="s">
        <v>356</v>
      </c>
      <c r="F284" s="197">
        <v>15000</v>
      </c>
      <c r="G284" s="197">
        <v>11531</v>
      </c>
      <c r="H284" s="197">
        <v>32000</v>
      </c>
      <c r="I284" s="197"/>
      <c r="J284" s="197"/>
      <c r="K284" s="197">
        <f t="shared" si="180"/>
        <v>32000</v>
      </c>
      <c r="L284" s="198">
        <f t="shared" si="178"/>
        <v>213.33333333333334</v>
      </c>
    </row>
    <row r="285" spans="1:12" ht="12" customHeight="1" x14ac:dyDescent="0.25">
      <c r="A285" s="192" t="s">
        <v>397</v>
      </c>
      <c r="B285" s="193" t="s">
        <v>398</v>
      </c>
      <c r="C285" s="193" t="s">
        <v>286</v>
      </c>
      <c r="D285" s="196">
        <v>603974</v>
      </c>
      <c r="E285" s="196" t="s">
        <v>107</v>
      </c>
      <c r="F285" s="197"/>
      <c r="G285" s="197"/>
      <c r="H285" s="197">
        <v>8000</v>
      </c>
      <c r="I285" s="197"/>
      <c r="J285" s="197"/>
      <c r="K285" s="197">
        <f t="shared" si="180"/>
        <v>8000</v>
      </c>
      <c r="L285" s="198" t="e">
        <f t="shared" si="178"/>
        <v>#DIV/0!</v>
      </c>
    </row>
    <row r="286" spans="1:12" ht="12" customHeight="1" x14ac:dyDescent="0.25">
      <c r="A286" s="192" t="s">
        <v>397</v>
      </c>
      <c r="B286" s="193" t="s">
        <v>398</v>
      </c>
      <c r="C286" s="193" t="s">
        <v>286</v>
      </c>
      <c r="D286" s="196">
        <v>613976</v>
      </c>
      <c r="E286" s="196" t="s">
        <v>370</v>
      </c>
      <c r="F286" s="197">
        <v>30000</v>
      </c>
      <c r="G286" s="197">
        <v>27190</v>
      </c>
      <c r="H286" s="197">
        <v>15000</v>
      </c>
      <c r="I286" s="197"/>
      <c r="J286" s="197"/>
      <c r="K286" s="197">
        <f t="shared" si="180"/>
        <v>15000</v>
      </c>
      <c r="L286" s="198">
        <f t="shared" si="178"/>
        <v>50</v>
      </c>
    </row>
    <row r="287" spans="1:12" ht="12" customHeight="1" x14ac:dyDescent="0.25">
      <c r="A287" s="192" t="s">
        <v>397</v>
      </c>
      <c r="B287" s="193" t="s">
        <v>398</v>
      </c>
      <c r="C287" s="193" t="s">
        <v>286</v>
      </c>
      <c r="D287" s="196">
        <v>613983</v>
      </c>
      <c r="E287" s="196" t="s">
        <v>366</v>
      </c>
      <c r="F287" s="197">
        <v>1583</v>
      </c>
      <c r="G287" s="197">
        <v>951</v>
      </c>
      <c r="H287" s="197">
        <v>1497</v>
      </c>
      <c r="I287" s="197"/>
      <c r="J287" s="197"/>
      <c r="K287" s="197">
        <f t="shared" si="180"/>
        <v>1497</v>
      </c>
      <c r="L287" s="198">
        <f t="shared" si="178"/>
        <v>94.567277321541383</v>
      </c>
    </row>
    <row r="288" spans="1:12" ht="12" customHeight="1" x14ac:dyDescent="0.25">
      <c r="A288" s="192" t="s">
        <v>397</v>
      </c>
      <c r="B288" s="193" t="s">
        <v>398</v>
      </c>
      <c r="C288" s="193" t="s">
        <v>286</v>
      </c>
      <c r="D288" s="199" t="s">
        <v>240</v>
      </c>
      <c r="E288" s="196" t="s">
        <v>414</v>
      </c>
      <c r="F288" s="197">
        <v>14948</v>
      </c>
      <c r="G288" s="197">
        <v>14948</v>
      </c>
      <c r="H288" s="197">
        <v>15000</v>
      </c>
      <c r="I288" s="197"/>
      <c r="J288" s="197"/>
      <c r="K288" s="197">
        <f t="shared" si="180"/>
        <v>15000</v>
      </c>
      <c r="L288" s="198">
        <f t="shared" si="178"/>
        <v>100.34787262510034</v>
      </c>
    </row>
    <row r="289" spans="1:12" ht="12" customHeight="1" x14ac:dyDescent="0.25">
      <c r="A289" s="192" t="s">
        <v>397</v>
      </c>
      <c r="B289" s="193" t="s">
        <v>398</v>
      </c>
      <c r="C289" s="193" t="s">
        <v>286</v>
      </c>
      <c r="D289" s="108">
        <v>614000</v>
      </c>
      <c r="E289" s="108" t="s">
        <v>367</v>
      </c>
      <c r="F289" s="194">
        <f>F290+F291+F294</f>
        <v>81000</v>
      </c>
      <c r="G289" s="194">
        <f>G290+G291+G294+G292</f>
        <v>134797</v>
      </c>
      <c r="H289" s="194">
        <f>H290+H291+H294+H293</f>
        <v>14000</v>
      </c>
      <c r="I289" s="194">
        <f t="shared" ref="I289:J289" si="185">I290+I291+I294</f>
        <v>0</v>
      </c>
      <c r="J289" s="194">
        <f t="shared" si="185"/>
        <v>0</v>
      </c>
      <c r="K289" s="194">
        <f t="shared" si="180"/>
        <v>14000</v>
      </c>
      <c r="L289" s="195">
        <f t="shared" si="178"/>
        <v>17.283950617283949</v>
      </c>
    </row>
    <row r="290" spans="1:12" ht="12" customHeight="1" x14ac:dyDescent="0.25">
      <c r="A290" s="192" t="s">
        <v>397</v>
      </c>
      <c r="B290" s="193" t="s">
        <v>398</v>
      </c>
      <c r="C290" s="193" t="s">
        <v>286</v>
      </c>
      <c r="D290" s="196">
        <v>614124</v>
      </c>
      <c r="E290" s="200" t="s">
        <v>193</v>
      </c>
      <c r="F290" s="197">
        <v>81000</v>
      </c>
      <c r="G290" s="197">
        <v>15620</v>
      </c>
      <c r="H290" s="197">
        <v>10000</v>
      </c>
      <c r="I290" s="197"/>
      <c r="J290" s="197">
        <v>0</v>
      </c>
      <c r="K290" s="197">
        <f t="shared" si="180"/>
        <v>10000</v>
      </c>
      <c r="L290" s="198">
        <f t="shared" si="178"/>
        <v>12.345679012345679</v>
      </c>
    </row>
    <row r="291" spans="1:12" ht="12" customHeight="1" x14ac:dyDescent="0.25">
      <c r="A291" s="192" t="s">
        <v>397</v>
      </c>
      <c r="B291" s="193" t="s">
        <v>398</v>
      </c>
      <c r="C291" s="193" t="s">
        <v>286</v>
      </c>
      <c r="D291" s="199" t="s">
        <v>401</v>
      </c>
      <c r="E291" s="196" t="s">
        <v>471</v>
      </c>
      <c r="F291" s="197">
        <v>0</v>
      </c>
      <c r="G291" s="197">
        <v>16289</v>
      </c>
      <c r="H291" s="197">
        <v>0</v>
      </c>
      <c r="I291" s="197"/>
      <c r="J291" s="197"/>
      <c r="K291" s="197">
        <f t="shared" si="180"/>
        <v>0</v>
      </c>
      <c r="L291" s="198" t="e">
        <f t="shared" si="178"/>
        <v>#DIV/0!</v>
      </c>
    </row>
    <row r="292" spans="1:12" ht="12" customHeight="1" x14ac:dyDescent="0.25">
      <c r="A292" s="192" t="s">
        <v>397</v>
      </c>
      <c r="B292" s="193" t="s">
        <v>398</v>
      </c>
      <c r="C292" s="193" t="s">
        <v>286</v>
      </c>
      <c r="D292" s="199" t="s">
        <v>470</v>
      </c>
      <c r="E292" s="196" t="s">
        <v>404</v>
      </c>
      <c r="F292" s="197"/>
      <c r="G292" s="197">
        <v>2888</v>
      </c>
      <c r="H292" s="197"/>
      <c r="I292" s="197"/>
      <c r="J292" s="197"/>
      <c r="K292" s="197">
        <f t="shared" si="180"/>
        <v>0</v>
      </c>
      <c r="L292" s="198" t="e">
        <f t="shared" si="178"/>
        <v>#DIV/0!</v>
      </c>
    </row>
    <row r="293" spans="1:12" ht="12" customHeight="1" x14ac:dyDescent="0.25">
      <c r="A293" s="192" t="s">
        <v>397</v>
      </c>
      <c r="B293" s="193" t="s">
        <v>398</v>
      </c>
      <c r="C293" s="193" t="s">
        <v>286</v>
      </c>
      <c r="D293" s="136" t="s">
        <v>197</v>
      </c>
      <c r="E293" s="35" t="s">
        <v>157</v>
      </c>
      <c r="F293" s="197"/>
      <c r="G293" s="197">
        <v>0</v>
      </c>
      <c r="H293" s="197">
        <v>4000</v>
      </c>
      <c r="I293" s="197"/>
      <c r="J293" s="197"/>
      <c r="K293" s="197">
        <f t="shared" si="180"/>
        <v>4000</v>
      </c>
      <c r="L293" s="198" t="e">
        <f t="shared" si="178"/>
        <v>#DIV/0!</v>
      </c>
    </row>
    <row r="294" spans="1:12" ht="12" customHeight="1" x14ac:dyDescent="0.25">
      <c r="A294" s="192" t="s">
        <v>397</v>
      </c>
      <c r="B294" s="193" t="s">
        <v>398</v>
      </c>
      <c r="C294" s="193" t="s">
        <v>286</v>
      </c>
      <c r="D294" s="199" t="s">
        <v>253</v>
      </c>
      <c r="E294" s="196" t="s">
        <v>371</v>
      </c>
      <c r="F294" s="197">
        <v>0</v>
      </c>
      <c r="G294" s="197">
        <v>100000</v>
      </c>
      <c r="H294" s="197">
        <v>0</v>
      </c>
      <c r="I294" s="197"/>
      <c r="J294" s="197"/>
      <c r="K294" s="197">
        <f t="shared" si="180"/>
        <v>0</v>
      </c>
      <c r="L294" s="198" t="e">
        <f t="shared" si="178"/>
        <v>#DIV/0!</v>
      </c>
    </row>
    <row r="295" spans="1:12" ht="12" customHeight="1" x14ac:dyDescent="0.25">
      <c r="A295" s="192" t="s">
        <v>397</v>
      </c>
      <c r="B295" s="193" t="s">
        <v>398</v>
      </c>
      <c r="C295" s="193" t="s">
        <v>286</v>
      </c>
      <c r="D295" s="108"/>
      <c r="E295" s="108" t="s">
        <v>218</v>
      </c>
      <c r="F295" s="194">
        <f>F296</f>
        <v>75470</v>
      </c>
      <c r="G295" s="194">
        <f t="shared" ref="G295:J295" si="186">G296</f>
        <v>0</v>
      </c>
      <c r="H295" s="194">
        <f t="shared" si="186"/>
        <v>75470</v>
      </c>
      <c r="I295" s="194">
        <f t="shared" si="186"/>
        <v>0</v>
      </c>
      <c r="J295" s="194">
        <f t="shared" si="186"/>
        <v>0</v>
      </c>
      <c r="K295" s="194">
        <f t="shared" si="180"/>
        <v>75470</v>
      </c>
      <c r="L295" s="195">
        <f t="shared" si="178"/>
        <v>100</v>
      </c>
    </row>
    <row r="296" spans="1:12" ht="12" customHeight="1" x14ac:dyDescent="0.25">
      <c r="A296" s="192" t="s">
        <v>397</v>
      </c>
      <c r="B296" s="193" t="s">
        <v>398</v>
      </c>
      <c r="C296" s="193" t="s">
        <v>286</v>
      </c>
      <c r="D296" s="196">
        <v>999999</v>
      </c>
      <c r="E296" s="196" t="s">
        <v>219</v>
      </c>
      <c r="F296" s="197">
        <v>75470</v>
      </c>
      <c r="G296" s="197">
        <v>0</v>
      </c>
      <c r="H296" s="197">
        <v>75470</v>
      </c>
      <c r="I296" s="197"/>
      <c r="J296" s="197"/>
      <c r="K296" s="197">
        <f t="shared" si="180"/>
        <v>75470</v>
      </c>
      <c r="L296" s="198">
        <f t="shared" si="178"/>
        <v>100</v>
      </c>
    </row>
    <row r="297" spans="1:12" ht="12" customHeight="1" x14ac:dyDescent="0.25">
      <c r="A297" s="201"/>
      <c r="B297" s="202"/>
      <c r="C297" s="202"/>
      <c r="D297" s="203"/>
      <c r="E297" s="203" t="s">
        <v>368</v>
      </c>
      <c r="F297" s="204">
        <v>10</v>
      </c>
      <c r="G297" s="205"/>
      <c r="H297" s="205"/>
      <c r="I297" s="205"/>
      <c r="J297" s="205"/>
      <c r="K297" s="205"/>
      <c r="L297" s="206"/>
    </row>
    <row r="298" spans="1:12" ht="12" customHeight="1" x14ac:dyDescent="0.25">
      <c r="A298" s="207"/>
      <c r="B298" s="207"/>
      <c r="C298" s="207"/>
      <c r="D298" s="208"/>
      <c r="E298" s="208"/>
      <c r="F298" s="209"/>
      <c r="G298" s="210"/>
      <c r="H298" s="210"/>
      <c r="I298" s="210"/>
      <c r="J298" s="210"/>
      <c r="K298" s="210"/>
      <c r="L298" s="210"/>
    </row>
    <row r="299" spans="1:12" ht="12" customHeight="1" x14ac:dyDescent="0.25">
      <c r="A299" s="355" t="s">
        <v>467</v>
      </c>
      <c r="B299" s="355"/>
      <c r="C299" s="355"/>
      <c r="D299" s="355"/>
      <c r="E299" s="355"/>
    </row>
    <row r="300" spans="1:12" ht="24" customHeight="1" x14ac:dyDescent="0.25">
      <c r="A300" s="346" t="s">
        <v>78</v>
      </c>
      <c r="B300" s="348" t="s">
        <v>283</v>
      </c>
      <c r="C300" s="348" t="s">
        <v>284</v>
      </c>
      <c r="D300" s="350" t="s">
        <v>285</v>
      </c>
      <c r="E300" s="343" t="s">
        <v>79</v>
      </c>
      <c r="F300" s="353" t="s">
        <v>462</v>
      </c>
      <c r="G300" s="353" t="s">
        <v>569</v>
      </c>
      <c r="H300" s="343" t="s">
        <v>567</v>
      </c>
      <c r="I300" s="343"/>
      <c r="J300" s="343"/>
      <c r="K300" s="343"/>
      <c r="L300" s="341" t="s">
        <v>558</v>
      </c>
    </row>
    <row r="301" spans="1:12" ht="36" customHeight="1" x14ac:dyDescent="0.25">
      <c r="A301" s="347"/>
      <c r="B301" s="349"/>
      <c r="C301" s="349"/>
      <c r="D301" s="351"/>
      <c r="E301" s="352"/>
      <c r="F301" s="354"/>
      <c r="G301" s="354"/>
      <c r="H301" s="125" t="s">
        <v>303</v>
      </c>
      <c r="I301" s="125" t="s">
        <v>304</v>
      </c>
      <c r="J301" s="125" t="s">
        <v>305</v>
      </c>
      <c r="K301" s="126" t="s">
        <v>306</v>
      </c>
      <c r="L301" s="342"/>
    </row>
    <row r="302" spans="1:12" ht="6.75" customHeight="1" x14ac:dyDescent="0.25">
      <c r="A302" s="127">
        <v>1</v>
      </c>
      <c r="B302" s="128">
        <v>2</v>
      </c>
      <c r="C302" s="128">
        <v>3</v>
      </c>
      <c r="D302" s="129">
        <v>4</v>
      </c>
      <c r="E302" s="128">
        <v>5</v>
      </c>
      <c r="F302" s="129">
        <v>6</v>
      </c>
      <c r="G302" s="129">
        <v>7</v>
      </c>
      <c r="H302" s="129">
        <v>9</v>
      </c>
      <c r="I302" s="129">
        <v>10</v>
      </c>
      <c r="J302" s="129">
        <v>11</v>
      </c>
      <c r="K302" s="129">
        <v>12</v>
      </c>
      <c r="L302" s="130">
        <v>13</v>
      </c>
    </row>
    <row r="303" spans="1:12" ht="12" customHeight="1" x14ac:dyDescent="0.25">
      <c r="A303" s="174"/>
      <c r="B303" s="175"/>
      <c r="C303" s="175"/>
      <c r="D303" s="176"/>
      <c r="E303" s="177" t="s">
        <v>137</v>
      </c>
      <c r="F303" s="85">
        <f t="shared" ref="F303:J303" si="187">F304+F307+F312+F314+F330+F337</f>
        <v>5050417</v>
      </c>
      <c r="G303" s="85">
        <f t="shared" si="187"/>
        <v>1720741</v>
      </c>
      <c r="H303" s="85">
        <f>H304+H307+H312+H314+H330+H337</f>
        <v>901596</v>
      </c>
      <c r="I303" s="85">
        <f t="shared" si="187"/>
        <v>2713021</v>
      </c>
      <c r="J303" s="85">
        <f t="shared" si="187"/>
        <v>1675432</v>
      </c>
      <c r="K303" s="85">
        <f>H303+I303+J303</f>
        <v>5290049</v>
      </c>
      <c r="L303" s="50">
        <f t="shared" ref="L303:L346" si="188">K303/F303*100</f>
        <v>104.74479632077906</v>
      </c>
    </row>
    <row r="304" spans="1:12" ht="12" customHeight="1" x14ac:dyDescent="0.25">
      <c r="A304" s="178">
        <v>10</v>
      </c>
      <c r="B304" s="137">
        <v>104</v>
      </c>
      <c r="C304" s="137" t="s">
        <v>286</v>
      </c>
      <c r="D304" s="109">
        <v>611100</v>
      </c>
      <c r="E304" s="109" t="s">
        <v>359</v>
      </c>
      <c r="F304" s="85">
        <f>F305+F306</f>
        <v>189404</v>
      </c>
      <c r="G304" s="85">
        <f t="shared" ref="G304:I304" si="189">G305+G306</f>
        <v>121329</v>
      </c>
      <c r="H304" s="85">
        <f>H305+H306</f>
        <v>212151</v>
      </c>
      <c r="I304" s="85">
        <f t="shared" si="189"/>
        <v>0</v>
      </c>
      <c r="J304" s="31"/>
      <c r="K304" s="85">
        <f t="shared" ref="K304:K346" si="190">H304+I304+J304</f>
        <v>212151</v>
      </c>
      <c r="L304" s="50">
        <f t="shared" si="188"/>
        <v>112.00977804059049</v>
      </c>
    </row>
    <row r="305" spans="1:12" ht="12" customHeight="1" x14ac:dyDescent="0.25">
      <c r="A305" s="178">
        <v>10</v>
      </c>
      <c r="B305" s="137">
        <v>104</v>
      </c>
      <c r="C305" s="137" t="s">
        <v>286</v>
      </c>
      <c r="D305" s="35">
        <v>611111</v>
      </c>
      <c r="E305" s="35" t="s">
        <v>360</v>
      </c>
      <c r="F305" s="31">
        <v>126728</v>
      </c>
      <c r="G305" s="31">
        <v>83717</v>
      </c>
      <c r="H305" s="31">
        <v>148706</v>
      </c>
      <c r="I305" s="31"/>
      <c r="J305" s="31"/>
      <c r="K305" s="31">
        <f t="shared" si="190"/>
        <v>148706</v>
      </c>
      <c r="L305" s="46">
        <f t="shared" si="188"/>
        <v>117.34265513540811</v>
      </c>
    </row>
    <row r="306" spans="1:12" ht="12" customHeight="1" x14ac:dyDescent="0.25">
      <c r="A306" s="178">
        <v>10</v>
      </c>
      <c r="B306" s="137">
        <v>104</v>
      </c>
      <c r="C306" s="137" t="s">
        <v>286</v>
      </c>
      <c r="D306" s="35">
        <v>611130</v>
      </c>
      <c r="E306" s="35" t="s">
        <v>361</v>
      </c>
      <c r="F306" s="31">
        <v>62676</v>
      </c>
      <c r="G306" s="31">
        <v>37612</v>
      </c>
      <c r="H306" s="31">
        <v>63445</v>
      </c>
      <c r="I306" s="31"/>
      <c r="J306" s="31"/>
      <c r="K306" s="31">
        <f t="shared" si="190"/>
        <v>63445</v>
      </c>
      <c r="L306" s="46">
        <f t="shared" si="188"/>
        <v>101.22694492309657</v>
      </c>
    </row>
    <row r="307" spans="1:12" ht="12" customHeight="1" x14ac:dyDescent="0.25">
      <c r="A307" s="178">
        <v>10</v>
      </c>
      <c r="B307" s="137">
        <v>104</v>
      </c>
      <c r="C307" s="137" t="s">
        <v>286</v>
      </c>
      <c r="D307" s="109">
        <v>611200</v>
      </c>
      <c r="E307" s="109" t="s">
        <v>362</v>
      </c>
      <c r="F307" s="85">
        <f>F308+F309+F310+F311</f>
        <v>22836</v>
      </c>
      <c r="G307" s="85">
        <f t="shared" ref="G307:H307" si="191">G308+G309+G310+G311</f>
        <v>14693</v>
      </c>
      <c r="H307" s="85">
        <f t="shared" si="191"/>
        <v>28650</v>
      </c>
      <c r="I307" s="85">
        <f t="shared" ref="I307:J307" si="192">I308+I309+I310</f>
        <v>0</v>
      </c>
      <c r="J307" s="85">
        <f t="shared" si="192"/>
        <v>0</v>
      </c>
      <c r="K307" s="85">
        <f>K308+K309+K310+K311</f>
        <v>28650</v>
      </c>
      <c r="L307" s="50">
        <f t="shared" si="188"/>
        <v>125.45980031529164</v>
      </c>
    </row>
    <row r="308" spans="1:12" ht="12" customHeight="1" x14ac:dyDescent="0.25">
      <c r="A308" s="178">
        <v>10</v>
      </c>
      <c r="B308" s="137">
        <v>104</v>
      </c>
      <c r="C308" s="137" t="s">
        <v>286</v>
      </c>
      <c r="D308" s="35">
        <v>611211</v>
      </c>
      <c r="E308" s="35" t="s">
        <v>50</v>
      </c>
      <c r="F308" s="31">
        <v>2000</v>
      </c>
      <c r="G308" s="31">
        <v>753</v>
      </c>
      <c r="H308" s="31">
        <v>2000</v>
      </c>
      <c r="I308" s="31"/>
      <c r="J308" s="31"/>
      <c r="K308" s="31">
        <f t="shared" si="190"/>
        <v>2000</v>
      </c>
      <c r="L308" s="46">
        <f t="shared" si="188"/>
        <v>100</v>
      </c>
    </row>
    <row r="309" spans="1:12" ht="12" customHeight="1" x14ac:dyDescent="0.25">
      <c r="A309" s="178">
        <v>10</v>
      </c>
      <c r="B309" s="137">
        <v>104</v>
      </c>
      <c r="C309" s="137" t="s">
        <v>286</v>
      </c>
      <c r="D309" s="35">
        <v>611221</v>
      </c>
      <c r="E309" s="35" t="s">
        <v>51</v>
      </c>
      <c r="F309" s="31">
        <v>15125</v>
      </c>
      <c r="G309" s="31">
        <v>10330</v>
      </c>
      <c r="H309" s="31">
        <v>19750</v>
      </c>
      <c r="I309" s="31"/>
      <c r="J309" s="31"/>
      <c r="K309" s="31">
        <f t="shared" si="190"/>
        <v>19750</v>
      </c>
      <c r="L309" s="46">
        <f t="shared" si="188"/>
        <v>130.57851239669424</v>
      </c>
    </row>
    <row r="310" spans="1:12" ht="12" customHeight="1" x14ac:dyDescent="0.25">
      <c r="A310" s="178">
        <v>10</v>
      </c>
      <c r="B310" s="137">
        <v>104</v>
      </c>
      <c r="C310" s="137" t="s">
        <v>286</v>
      </c>
      <c r="D310" s="35">
        <v>611224</v>
      </c>
      <c r="E310" s="35" t="s">
        <v>52</v>
      </c>
      <c r="F310" s="31">
        <v>3311</v>
      </c>
      <c r="G310" s="31">
        <v>3311</v>
      </c>
      <c r="H310" s="31">
        <v>4500</v>
      </c>
      <c r="I310" s="31"/>
      <c r="J310" s="31"/>
      <c r="K310" s="31">
        <f t="shared" si="190"/>
        <v>4500</v>
      </c>
      <c r="L310" s="46">
        <f t="shared" si="188"/>
        <v>135.9106010268801</v>
      </c>
    </row>
    <row r="311" spans="1:12" ht="12" customHeight="1" x14ac:dyDescent="0.25">
      <c r="A311" s="178" t="s">
        <v>397</v>
      </c>
      <c r="B311" s="137" t="s">
        <v>439</v>
      </c>
      <c r="C311" s="137" t="s">
        <v>286</v>
      </c>
      <c r="D311" s="35">
        <v>611226</v>
      </c>
      <c r="E311" s="35" t="s">
        <v>530</v>
      </c>
      <c r="F311" s="31">
        <v>2400</v>
      </c>
      <c r="G311" s="31">
        <v>299</v>
      </c>
      <c r="H311" s="31">
        <v>2400</v>
      </c>
      <c r="I311" s="31"/>
      <c r="J311" s="31"/>
      <c r="K311" s="31">
        <f t="shared" si="190"/>
        <v>2400</v>
      </c>
      <c r="L311" s="46">
        <f t="shared" si="188"/>
        <v>100</v>
      </c>
    </row>
    <row r="312" spans="1:12" ht="12" customHeight="1" x14ac:dyDescent="0.25">
      <c r="A312" s="178">
        <v>10</v>
      </c>
      <c r="B312" s="137">
        <v>104</v>
      </c>
      <c r="C312" s="137" t="s">
        <v>286</v>
      </c>
      <c r="D312" s="109">
        <v>612000</v>
      </c>
      <c r="E312" s="109" t="s">
        <v>363</v>
      </c>
      <c r="F312" s="85">
        <f>F313</f>
        <v>18638</v>
      </c>
      <c r="G312" s="85">
        <f t="shared" ref="G312:I312" si="193">G313</f>
        <v>12739</v>
      </c>
      <c r="H312" s="85">
        <f t="shared" si="193"/>
        <v>21489</v>
      </c>
      <c r="I312" s="85">
        <f t="shared" si="193"/>
        <v>0</v>
      </c>
      <c r="J312" s="31"/>
      <c r="K312" s="85">
        <f t="shared" si="190"/>
        <v>21489</v>
      </c>
      <c r="L312" s="50">
        <f t="shared" si="188"/>
        <v>115.29670565511321</v>
      </c>
    </row>
    <row r="313" spans="1:12" ht="12" customHeight="1" x14ac:dyDescent="0.25">
      <c r="A313" s="178">
        <v>10</v>
      </c>
      <c r="B313" s="137">
        <v>104</v>
      </c>
      <c r="C313" s="137" t="s">
        <v>286</v>
      </c>
      <c r="D313" s="35">
        <v>612110</v>
      </c>
      <c r="E313" s="35" t="s">
        <v>363</v>
      </c>
      <c r="F313" s="31">
        <v>18638</v>
      </c>
      <c r="G313" s="31">
        <v>12739</v>
      </c>
      <c r="H313" s="31">
        <v>21489</v>
      </c>
      <c r="I313" s="31"/>
      <c r="J313" s="31"/>
      <c r="K313" s="31">
        <f t="shared" si="190"/>
        <v>21489</v>
      </c>
      <c r="L313" s="46">
        <f t="shared" si="188"/>
        <v>115.29670565511321</v>
      </c>
    </row>
    <row r="314" spans="1:12" ht="12" customHeight="1" x14ac:dyDescent="0.25">
      <c r="A314" s="178">
        <v>10</v>
      </c>
      <c r="B314" s="137">
        <v>104</v>
      </c>
      <c r="C314" s="137" t="s">
        <v>286</v>
      </c>
      <c r="D314" s="109">
        <v>613000</v>
      </c>
      <c r="E314" s="109" t="s">
        <v>364</v>
      </c>
      <c r="F314" s="85">
        <f>F315+F317+F324+F326+F316+F329+F328+F319+F320+F321+F322+F323+F325+F327+F318</f>
        <v>988171</v>
      </c>
      <c r="G314" s="85">
        <f t="shared" ref="G314:K314" si="194">G315+G317+G324+G326+G316+G329+G328+G319+G320+G321+G322+G323+G325+G327+G318</f>
        <v>674372</v>
      </c>
      <c r="H314" s="85">
        <f t="shared" si="194"/>
        <v>49306</v>
      </c>
      <c r="I314" s="85">
        <f t="shared" si="194"/>
        <v>1123776</v>
      </c>
      <c r="J314" s="85">
        <f t="shared" si="194"/>
        <v>0</v>
      </c>
      <c r="K314" s="85">
        <f t="shared" si="194"/>
        <v>1173082</v>
      </c>
      <c r="L314" s="50">
        <f t="shared" si="188"/>
        <v>118.71244956591521</v>
      </c>
    </row>
    <row r="315" spans="1:12" ht="12" customHeight="1" x14ac:dyDescent="0.25">
      <c r="A315" s="178">
        <v>10</v>
      </c>
      <c r="B315" s="137">
        <v>104</v>
      </c>
      <c r="C315" s="137" t="s">
        <v>286</v>
      </c>
      <c r="D315" s="35">
        <v>613100</v>
      </c>
      <c r="E315" s="35" t="s">
        <v>365</v>
      </c>
      <c r="F315" s="31">
        <v>500</v>
      </c>
      <c r="G315" s="31">
        <v>0</v>
      </c>
      <c r="H315" s="31">
        <v>500</v>
      </c>
      <c r="I315" s="31"/>
      <c r="J315" s="31"/>
      <c r="K315" s="31">
        <f t="shared" si="190"/>
        <v>500</v>
      </c>
      <c r="L315" s="46">
        <f t="shared" si="188"/>
        <v>100</v>
      </c>
    </row>
    <row r="316" spans="1:12" ht="12" customHeight="1" x14ac:dyDescent="0.25">
      <c r="A316" s="178">
        <v>10</v>
      </c>
      <c r="B316" s="137">
        <v>104</v>
      </c>
      <c r="C316" s="137" t="s">
        <v>286</v>
      </c>
      <c r="D316" s="35">
        <v>613324</v>
      </c>
      <c r="E316" s="35" t="s">
        <v>372</v>
      </c>
      <c r="F316" s="31">
        <v>262184</v>
      </c>
      <c r="G316" s="31">
        <v>196638</v>
      </c>
      <c r="H316" s="31"/>
      <c r="I316" s="31">
        <v>262184</v>
      </c>
      <c r="J316" s="31"/>
      <c r="K316" s="31">
        <f t="shared" si="190"/>
        <v>262184</v>
      </c>
      <c r="L316" s="46">
        <f t="shared" si="188"/>
        <v>100</v>
      </c>
    </row>
    <row r="317" spans="1:12" ht="12" customHeight="1" x14ac:dyDescent="0.25">
      <c r="A317" s="178">
        <v>10</v>
      </c>
      <c r="B317" s="137">
        <v>104</v>
      </c>
      <c r="C317" s="137" t="s">
        <v>286</v>
      </c>
      <c r="D317" s="35">
        <v>613411</v>
      </c>
      <c r="E317" s="35" t="s">
        <v>300</v>
      </c>
      <c r="F317" s="31">
        <v>850</v>
      </c>
      <c r="G317" s="31">
        <v>394</v>
      </c>
      <c r="H317" s="31">
        <v>1000</v>
      </c>
      <c r="I317" s="31"/>
      <c r="J317" s="31"/>
      <c r="K317" s="31">
        <f t="shared" si="190"/>
        <v>1000</v>
      </c>
      <c r="L317" s="46">
        <f t="shared" si="188"/>
        <v>117.64705882352942</v>
      </c>
    </row>
    <row r="318" spans="1:12" ht="12" customHeight="1" x14ac:dyDescent="0.25">
      <c r="A318" s="178" t="s">
        <v>397</v>
      </c>
      <c r="B318" s="137" t="s">
        <v>439</v>
      </c>
      <c r="C318" s="137" t="s">
        <v>286</v>
      </c>
      <c r="D318" s="35">
        <v>613412</v>
      </c>
      <c r="E318" s="35" t="s">
        <v>271</v>
      </c>
      <c r="F318" s="31">
        <v>1000</v>
      </c>
      <c r="G318" s="31">
        <v>1095</v>
      </c>
      <c r="H318" s="31">
        <v>1000</v>
      </c>
      <c r="I318" s="31"/>
      <c r="J318" s="31"/>
      <c r="K318" s="31">
        <f t="shared" si="190"/>
        <v>1000</v>
      </c>
      <c r="L318" s="46">
        <f t="shared" si="188"/>
        <v>100</v>
      </c>
    </row>
    <row r="319" spans="1:12" ht="12" customHeight="1" x14ac:dyDescent="0.25">
      <c r="A319" s="178">
        <v>10</v>
      </c>
      <c r="B319" s="137">
        <v>104</v>
      </c>
      <c r="C319" s="137" t="s">
        <v>286</v>
      </c>
      <c r="D319" s="35">
        <v>613724</v>
      </c>
      <c r="E319" s="35" t="s">
        <v>180</v>
      </c>
      <c r="F319" s="31">
        <v>353460</v>
      </c>
      <c r="G319" s="31">
        <v>275727</v>
      </c>
      <c r="H319" s="31"/>
      <c r="I319" s="31">
        <v>353460</v>
      </c>
      <c r="J319" s="31"/>
      <c r="K319" s="31">
        <f t="shared" si="190"/>
        <v>353460</v>
      </c>
      <c r="L319" s="46">
        <f t="shared" si="188"/>
        <v>100</v>
      </c>
    </row>
    <row r="320" spans="1:12" ht="12" customHeight="1" x14ac:dyDescent="0.25">
      <c r="A320" s="178">
        <v>10</v>
      </c>
      <c r="B320" s="137">
        <v>104</v>
      </c>
      <c r="C320" s="137" t="s">
        <v>286</v>
      </c>
      <c r="D320" s="35">
        <v>613724</v>
      </c>
      <c r="E320" s="35" t="s">
        <v>373</v>
      </c>
      <c r="F320" s="31">
        <v>91985</v>
      </c>
      <c r="G320" s="31">
        <v>29664</v>
      </c>
      <c r="H320" s="31"/>
      <c r="I320" s="31">
        <v>220000</v>
      </c>
      <c r="J320" s="31"/>
      <c r="K320" s="31">
        <f t="shared" si="190"/>
        <v>220000</v>
      </c>
      <c r="L320" s="46">
        <f t="shared" si="188"/>
        <v>239.16942979833667</v>
      </c>
    </row>
    <row r="321" spans="1:12" ht="12" customHeight="1" x14ac:dyDescent="0.25">
      <c r="A321" s="178">
        <v>10</v>
      </c>
      <c r="B321" s="137">
        <v>104</v>
      </c>
      <c r="C321" s="137" t="s">
        <v>286</v>
      </c>
      <c r="D321" s="35">
        <v>613724</v>
      </c>
      <c r="E321" s="35" t="s">
        <v>374</v>
      </c>
      <c r="F321" s="31">
        <v>48434</v>
      </c>
      <c r="G321" s="31">
        <v>0</v>
      </c>
      <c r="H321" s="31"/>
      <c r="I321" s="31">
        <v>48434</v>
      </c>
      <c r="J321" s="31"/>
      <c r="K321" s="31">
        <f t="shared" si="190"/>
        <v>48434</v>
      </c>
      <c r="L321" s="46">
        <f t="shared" si="188"/>
        <v>100</v>
      </c>
    </row>
    <row r="322" spans="1:12" ht="12" customHeight="1" x14ac:dyDescent="0.25">
      <c r="A322" s="178">
        <v>10</v>
      </c>
      <c r="B322" s="137">
        <v>104</v>
      </c>
      <c r="C322" s="137" t="s">
        <v>286</v>
      </c>
      <c r="D322" s="35">
        <v>613726</v>
      </c>
      <c r="E322" s="35" t="s">
        <v>183</v>
      </c>
      <c r="F322" s="31">
        <v>150000</v>
      </c>
      <c r="G322" s="31">
        <v>140359</v>
      </c>
      <c r="H322" s="31"/>
      <c r="I322" s="31">
        <v>187145</v>
      </c>
      <c r="J322" s="31"/>
      <c r="K322" s="31">
        <f t="shared" si="190"/>
        <v>187145</v>
      </c>
      <c r="L322" s="46">
        <f t="shared" si="188"/>
        <v>124.76333333333334</v>
      </c>
    </row>
    <row r="323" spans="1:12" ht="12" customHeight="1" x14ac:dyDescent="0.25">
      <c r="A323" s="192">
        <v>10</v>
      </c>
      <c r="B323" s="193">
        <v>104</v>
      </c>
      <c r="C323" s="193" t="s">
        <v>286</v>
      </c>
      <c r="D323" s="196">
        <v>613727</v>
      </c>
      <c r="E323" s="196" t="s">
        <v>375</v>
      </c>
      <c r="F323" s="197">
        <v>52553</v>
      </c>
      <c r="G323" s="197">
        <v>17103</v>
      </c>
      <c r="H323" s="197"/>
      <c r="I323" s="197">
        <v>52553</v>
      </c>
      <c r="J323" s="197"/>
      <c r="K323" s="197">
        <f t="shared" si="190"/>
        <v>52553</v>
      </c>
      <c r="L323" s="198">
        <f t="shared" si="188"/>
        <v>100</v>
      </c>
    </row>
    <row r="324" spans="1:12" ht="12" customHeight="1" x14ac:dyDescent="0.25">
      <c r="A324" s="192">
        <v>10</v>
      </c>
      <c r="B324" s="193">
        <v>104</v>
      </c>
      <c r="C324" s="193" t="s">
        <v>286</v>
      </c>
      <c r="D324" s="196">
        <v>613914</v>
      </c>
      <c r="E324" s="196" t="s">
        <v>105</v>
      </c>
      <c r="F324" s="197">
        <v>500</v>
      </c>
      <c r="G324" s="197">
        <v>0</v>
      </c>
      <c r="H324" s="197">
        <v>500</v>
      </c>
      <c r="I324" s="197">
        <v>0</v>
      </c>
      <c r="J324" s="197"/>
      <c r="K324" s="197">
        <f t="shared" si="190"/>
        <v>500</v>
      </c>
      <c r="L324" s="198">
        <f t="shared" si="188"/>
        <v>100</v>
      </c>
    </row>
    <row r="325" spans="1:12" ht="12" customHeight="1" x14ac:dyDescent="0.25">
      <c r="A325" s="192">
        <v>10</v>
      </c>
      <c r="B325" s="193">
        <v>104</v>
      </c>
      <c r="C325" s="193" t="s">
        <v>286</v>
      </c>
      <c r="D325" s="196">
        <v>613920</v>
      </c>
      <c r="E325" s="196" t="s">
        <v>231</v>
      </c>
      <c r="F325" s="197">
        <v>600</v>
      </c>
      <c r="G325" s="197">
        <v>0</v>
      </c>
      <c r="H325" s="197">
        <v>600</v>
      </c>
      <c r="I325" s="197"/>
      <c r="J325" s="197"/>
      <c r="K325" s="197">
        <f t="shared" si="190"/>
        <v>600</v>
      </c>
      <c r="L325" s="198">
        <f t="shared" si="188"/>
        <v>100</v>
      </c>
    </row>
    <row r="326" spans="1:12" ht="12" customHeight="1" x14ac:dyDescent="0.25">
      <c r="A326" s="192">
        <v>10</v>
      </c>
      <c r="B326" s="193">
        <v>104</v>
      </c>
      <c r="C326" s="193" t="s">
        <v>286</v>
      </c>
      <c r="D326" s="196">
        <v>613983</v>
      </c>
      <c r="E326" s="196" t="s">
        <v>366</v>
      </c>
      <c r="F326" s="197">
        <v>1105</v>
      </c>
      <c r="G326" s="197">
        <v>390</v>
      </c>
      <c r="H326" s="197">
        <v>706</v>
      </c>
      <c r="I326" s="197"/>
      <c r="J326" s="197"/>
      <c r="K326" s="197">
        <f t="shared" si="190"/>
        <v>706</v>
      </c>
      <c r="L326" s="198">
        <f t="shared" si="188"/>
        <v>63.89140271493212</v>
      </c>
    </row>
    <row r="327" spans="1:12" ht="12" customHeight="1" x14ac:dyDescent="0.25">
      <c r="A327" s="192">
        <v>10</v>
      </c>
      <c r="B327" s="193">
        <v>104</v>
      </c>
      <c r="C327" s="193" t="s">
        <v>286</v>
      </c>
      <c r="D327" s="211" t="s">
        <v>185</v>
      </c>
      <c r="E327" s="211" t="s">
        <v>413</v>
      </c>
      <c r="F327" s="197">
        <v>20000</v>
      </c>
      <c r="G327" s="197">
        <v>13002</v>
      </c>
      <c r="H327" s="197">
        <v>30000</v>
      </c>
      <c r="I327" s="197"/>
      <c r="J327" s="197"/>
      <c r="K327" s="197">
        <f t="shared" si="190"/>
        <v>30000</v>
      </c>
      <c r="L327" s="198">
        <f t="shared" si="188"/>
        <v>150</v>
      </c>
    </row>
    <row r="328" spans="1:12" ht="12" customHeight="1" x14ac:dyDescent="0.25">
      <c r="A328" s="192">
        <v>10</v>
      </c>
      <c r="B328" s="193">
        <v>104</v>
      </c>
      <c r="C328" s="193" t="s">
        <v>286</v>
      </c>
      <c r="D328" s="211" t="s">
        <v>188</v>
      </c>
      <c r="E328" s="211" t="s">
        <v>189</v>
      </c>
      <c r="F328" s="197">
        <v>0</v>
      </c>
      <c r="G328" s="197">
        <v>0</v>
      </c>
      <c r="H328" s="197">
        <v>10000</v>
      </c>
      <c r="I328" s="197"/>
      <c r="J328" s="197"/>
      <c r="K328" s="197">
        <f t="shared" si="190"/>
        <v>10000</v>
      </c>
      <c r="L328" s="198" t="e">
        <f t="shared" si="188"/>
        <v>#DIV/0!</v>
      </c>
    </row>
    <row r="329" spans="1:12" ht="12" customHeight="1" x14ac:dyDescent="0.25">
      <c r="A329" s="192">
        <v>10</v>
      </c>
      <c r="B329" s="193">
        <v>104</v>
      </c>
      <c r="C329" s="193" t="s">
        <v>286</v>
      </c>
      <c r="D329" s="211" t="s">
        <v>191</v>
      </c>
      <c r="E329" s="211" t="s">
        <v>597</v>
      </c>
      <c r="F329" s="197">
        <v>5000</v>
      </c>
      <c r="G329" s="197">
        <v>0</v>
      </c>
      <c r="H329" s="197">
        <v>5000</v>
      </c>
      <c r="I329" s="197"/>
      <c r="J329" s="197"/>
      <c r="K329" s="197">
        <f t="shared" si="190"/>
        <v>5000</v>
      </c>
      <c r="L329" s="198">
        <f t="shared" si="188"/>
        <v>100</v>
      </c>
    </row>
    <row r="330" spans="1:12" ht="12" customHeight="1" x14ac:dyDescent="0.25">
      <c r="A330" s="192">
        <v>10</v>
      </c>
      <c r="B330" s="193">
        <v>104</v>
      </c>
      <c r="C330" s="193" t="s">
        <v>286</v>
      </c>
      <c r="D330" s="108">
        <v>614000</v>
      </c>
      <c r="E330" s="108" t="s">
        <v>367</v>
      </c>
      <c r="F330" s="194">
        <f>F331+F332+F333+F334+F335+F336</f>
        <v>415000</v>
      </c>
      <c r="G330" s="194">
        <f t="shared" ref="G330" si="195">G331+G332+G333</f>
        <v>75000</v>
      </c>
      <c r="H330" s="194">
        <f>H331+H332+H333+H334+H335+H336</f>
        <v>150000</v>
      </c>
      <c r="I330" s="194">
        <f t="shared" ref="I330:J330" si="196">I331+I332+I333+I334+I335+I336</f>
        <v>282400</v>
      </c>
      <c r="J330" s="194">
        <f t="shared" si="196"/>
        <v>72600</v>
      </c>
      <c r="K330" s="194">
        <f t="shared" si="190"/>
        <v>505000</v>
      </c>
      <c r="L330" s="195">
        <f t="shared" si="188"/>
        <v>121.68674698795181</v>
      </c>
    </row>
    <row r="331" spans="1:12" ht="22.5" customHeight="1" x14ac:dyDescent="0.25">
      <c r="A331" s="192">
        <v>10</v>
      </c>
      <c r="B331" s="193">
        <v>104</v>
      </c>
      <c r="C331" s="193" t="s">
        <v>286</v>
      </c>
      <c r="D331" s="110" t="s">
        <v>314</v>
      </c>
      <c r="E331" s="212" t="s">
        <v>315</v>
      </c>
      <c r="F331" s="197">
        <v>100000</v>
      </c>
      <c r="G331" s="197">
        <v>75000</v>
      </c>
      <c r="H331" s="197">
        <v>100000</v>
      </c>
      <c r="I331" s="197"/>
      <c r="J331" s="197"/>
      <c r="K331" s="197">
        <f t="shared" si="190"/>
        <v>100000</v>
      </c>
      <c r="L331" s="198">
        <f t="shared" si="188"/>
        <v>100</v>
      </c>
    </row>
    <row r="332" spans="1:12" ht="12" customHeight="1" x14ac:dyDescent="0.25">
      <c r="A332" s="192">
        <v>10</v>
      </c>
      <c r="B332" s="193">
        <v>104</v>
      </c>
      <c r="C332" s="193" t="s">
        <v>286</v>
      </c>
      <c r="D332" s="110" t="s">
        <v>209</v>
      </c>
      <c r="E332" s="211" t="s">
        <v>376</v>
      </c>
      <c r="F332" s="197">
        <v>0</v>
      </c>
      <c r="G332" s="197">
        <v>0</v>
      </c>
      <c r="H332" s="197">
        <v>50000</v>
      </c>
      <c r="I332" s="197"/>
      <c r="J332" s="197">
        <v>0</v>
      </c>
      <c r="K332" s="197">
        <f t="shared" si="190"/>
        <v>50000</v>
      </c>
      <c r="L332" s="198" t="e">
        <f t="shared" si="188"/>
        <v>#DIV/0!</v>
      </c>
    </row>
    <row r="333" spans="1:12" ht="12" customHeight="1" x14ac:dyDescent="0.25">
      <c r="A333" s="192">
        <v>10</v>
      </c>
      <c r="B333" s="193">
        <v>104</v>
      </c>
      <c r="C333" s="193" t="s">
        <v>286</v>
      </c>
      <c r="D333" s="110" t="s">
        <v>207</v>
      </c>
      <c r="E333" s="211" t="s">
        <v>377</v>
      </c>
      <c r="F333" s="197">
        <v>0</v>
      </c>
      <c r="G333" s="197">
        <v>0</v>
      </c>
      <c r="H333" s="197">
        <v>0</v>
      </c>
      <c r="I333" s="197"/>
      <c r="J333" s="197"/>
      <c r="K333" s="197">
        <f t="shared" si="190"/>
        <v>0</v>
      </c>
      <c r="L333" s="198" t="e">
        <f t="shared" si="188"/>
        <v>#DIV/0!</v>
      </c>
    </row>
    <row r="334" spans="1:12" ht="12" customHeight="1" x14ac:dyDescent="0.25">
      <c r="A334" s="192">
        <v>10</v>
      </c>
      <c r="B334" s="193">
        <v>104</v>
      </c>
      <c r="C334" s="193" t="s">
        <v>286</v>
      </c>
      <c r="D334" s="213" t="s">
        <v>208</v>
      </c>
      <c r="E334" s="214" t="s">
        <v>160</v>
      </c>
      <c r="F334" s="197">
        <v>0</v>
      </c>
      <c r="G334" s="197">
        <v>0</v>
      </c>
      <c r="H334" s="197">
        <v>0</v>
      </c>
      <c r="I334" s="197"/>
      <c r="J334" s="197"/>
      <c r="K334" s="197">
        <f t="shared" si="190"/>
        <v>0</v>
      </c>
      <c r="L334" s="198" t="e">
        <f t="shared" si="188"/>
        <v>#DIV/0!</v>
      </c>
    </row>
    <row r="335" spans="1:12" ht="21.75" customHeight="1" x14ac:dyDescent="0.25">
      <c r="A335" s="192" t="s">
        <v>397</v>
      </c>
      <c r="B335" s="193" t="s">
        <v>439</v>
      </c>
      <c r="C335" s="193" t="s">
        <v>286</v>
      </c>
      <c r="D335" s="136" t="s">
        <v>547</v>
      </c>
      <c r="E335" s="156" t="s">
        <v>548</v>
      </c>
      <c r="F335" s="197">
        <v>120000</v>
      </c>
      <c r="G335" s="197">
        <v>0</v>
      </c>
      <c r="H335" s="197"/>
      <c r="I335" s="197">
        <v>47400</v>
      </c>
      <c r="J335" s="197">
        <v>72600</v>
      </c>
      <c r="K335" s="197">
        <f t="shared" si="190"/>
        <v>120000</v>
      </c>
      <c r="L335" s="198">
        <f t="shared" si="188"/>
        <v>100</v>
      </c>
    </row>
    <row r="336" spans="1:12" ht="21.75" customHeight="1" x14ac:dyDescent="0.25">
      <c r="A336" s="111">
        <v>10</v>
      </c>
      <c r="B336" s="136">
        <v>101</v>
      </c>
      <c r="C336" s="137" t="s">
        <v>286</v>
      </c>
      <c r="D336" s="136" t="s">
        <v>549</v>
      </c>
      <c r="E336" s="156" t="s">
        <v>550</v>
      </c>
      <c r="F336" s="197">
        <v>195000</v>
      </c>
      <c r="G336" s="197">
        <v>0</v>
      </c>
      <c r="H336" s="197"/>
      <c r="I336" s="197">
        <v>235000</v>
      </c>
      <c r="J336" s="197"/>
      <c r="K336" s="197">
        <f t="shared" si="190"/>
        <v>235000</v>
      </c>
      <c r="L336" s="198">
        <f t="shared" si="188"/>
        <v>120.51282051282051</v>
      </c>
    </row>
    <row r="337" spans="1:16" ht="12" customHeight="1" x14ac:dyDescent="0.25">
      <c r="A337" s="192">
        <v>10</v>
      </c>
      <c r="B337" s="193">
        <v>104</v>
      </c>
      <c r="C337" s="193" t="s">
        <v>286</v>
      </c>
      <c r="D337" s="215"/>
      <c r="E337" s="216" t="s">
        <v>130</v>
      </c>
      <c r="F337" s="194">
        <f>F338+F339+F342+F343+F340+F341+F344+F345+F346</f>
        <v>3416368</v>
      </c>
      <c r="G337" s="194">
        <f t="shared" ref="G337:K337" si="197">G338+G339+G342+G343+G340+G341+G344+G345+G346</f>
        <v>822608</v>
      </c>
      <c r="H337" s="194">
        <f t="shared" si="197"/>
        <v>440000</v>
      </c>
      <c r="I337" s="194">
        <f t="shared" si="197"/>
        <v>1306845</v>
      </c>
      <c r="J337" s="194">
        <f t="shared" si="197"/>
        <v>1602832</v>
      </c>
      <c r="K337" s="194">
        <f t="shared" si="197"/>
        <v>3349677</v>
      </c>
      <c r="L337" s="195">
        <f t="shared" si="188"/>
        <v>98.047897650370217</v>
      </c>
    </row>
    <row r="338" spans="1:16" ht="12" customHeight="1" x14ac:dyDescent="0.25">
      <c r="A338" s="192">
        <v>10</v>
      </c>
      <c r="B338" s="193">
        <v>104</v>
      </c>
      <c r="C338" s="193" t="s">
        <v>286</v>
      </c>
      <c r="D338" s="196">
        <v>821213</v>
      </c>
      <c r="E338" s="196" t="s">
        <v>406</v>
      </c>
      <c r="F338" s="197">
        <v>300000</v>
      </c>
      <c r="G338" s="197">
        <v>259413</v>
      </c>
      <c r="H338" s="197">
        <v>0</v>
      </c>
      <c r="I338" s="197"/>
      <c r="J338" s="197"/>
      <c r="K338" s="197">
        <f t="shared" si="190"/>
        <v>0</v>
      </c>
      <c r="L338" s="198">
        <f t="shared" si="188"/>
        <v>0</v>
      </c>
      <c r="M338" s="15"/>
      <c r="N338" s="15"/>
      <c r="O338" s="15"/>
      <c r="P338" s="15"/>
    </row>
    <row r="339" spans="1:16" ht="12" customHeight="1" x14ac:dyDescent="0.25">
      <c r="A339" s="192">
        <v>10</v>
      </c>
      <c r="B339" s="193">
        <v>104</v>
      </c>
      <c r="C339" s="193" t="s">
        <v>286</v>
      </c>
      <c r="D339" s="196">
        <v>821213</v>
      </c>
      <c r="E339" s="196" t="s">
        <v>316</v>
      </c>
      <c r="F339" s="197">
        <v>300000</v>
      </c>
      <c r="G339" s="197">
        <v>0</v>
      </c>
      <c r="H339" s="197"/>
      <c r="I339" s="197">
        <v>300000</v>
      </c>
      <c r="J339" s="197"/>
      <c r="K339" s="197">
        <f t="shared" si="190"/>
        <v>300000</v>
      </c>
      <c r="L339" s="198">
        <f t="shared" si="188"/>
        <v>100</v>
      </c>
      <c r="M339" s="15"/>
      <c r="N339" s="15"/>
      <c r="O339" s="15"/>
      <c r="P339" s="15"/>
    </row>
    <row r="340" spans="1:16" ht="12" customHeight="1" x14ac:dyDescent="0.25">
      <c r="A340" s="192" t="s">
        <v>397</v>
      </c>
      <c r="B340" s="193" t="s">
        <v>439</v>
      </c>
      <c r="C340" s="193" t="s">
        <v>286</v>
      </c>
      <c r="D340" s="196">
        <v>821221</v>
      </c>
      <c r="E340" s="196" t="s">
        <v>617</v>
      </c>
      <c r="F340" s="197">
        <v>100000</v>
      </c>
      <c r="G340" s="197">
        <v>25177</v>
      </c>
      <c r="H340" s="197"/>
      <c r="I340" s="197">
        <v>100000</v>
      </c>
      <c r="J340" s="197"/>
      <c r="K340" s="197">
        <f t="shared" si="190"/>
        <v>100000</v>
      </c>
      <c r="L340" s="198">
        <f t="shared" si="188"/>
        <v>100</v>
      </c>
      <c r="M340" s="15"/>
      <c r="N340" s="15"/>
      <c r="O340" s="15"/>
      <c r="P340" s="15"/>
    </row>
    <row r="341" spans="1:16" ht="20.25" customHeight="1" x14ac:dyDescent="0.25">
      <c r="A341" s="192" t="s">
        <v>397</v>
      </c>
      <c r="B341" s="193" t="s">
        <v>439</v>
      </c>
      <c r="C341" s="193" t="s">
        <v>286</v>
      </c>
      <c r="D341" s="196">
        <v>821224</v>
      </c>
      <c r="E341" s="217" t="s">
        <v>457</v>
      </c>
      <c r="F341" s="197">
        <v>450000</v>
      </c>
      <c r="G341" s="197">
        <v>237940</v>
      </c>
      <c r="H341" s="197">
        <v>0</v>
      </c>
      <c r="I341" s="197">
        <v>120000</v>
      </c>
      <c r="J341" s="197">
        <v>0</v>
      </c>
      <c r="K341" s="197">
        <f t="shared" si="190"/>
        <v>120000</v>
      </c>
      <c r="L341" s="198">
        <f t="shared" si="188"/>
        <v>26.666666666666668</v>
      </c>
      <c r="M341" s="15"/>
      <c r="N341" s="15"/>
      <c r="O341" s="15"/>
      <c r="P341" s="15"/>
    </row>
    <row r="342" spans="1:16" ht="22.5" customHeight="1" x14ac:dyDescent="0.25">
      <c r="A342" s="192">
        <v>10</v>
      </c>
      <c r="B342" s="193">
        <v>104</v>
      </c>
      <c r="C342" s="193" t="s">
        <v>286</v>
      </c>
      <c r="D342" s="211">
        <v>821612</v>
      </c>
      <c r="E342" s="212" t="s">
        <v>501</v>
      </c>
      <c r="F342" s="197">
        <v>50000</v>
      </c>
      <c r="G342" s="197">
        <v>23918</v>
      </c>
      <c r="H342" s="197"/>
      <c r="I342" s="197">
        <v>0</v>
      </c>
      <c r="J342" s="197">
        <v>0</v>
      </c>
      <c r="K342" s="197">
        <f t="shared" si="190"/>
        <v>0</v>
      </c>
      <c r="L342" s="198">
        <f t="shared" si="188"/>
        <v>0</v>
      </c>
      <c r="M342" s="15"/>
      <c r="N342" s="15"/>
      <c r="O342" s="15"/>
      <c r="P342" s="15"/>
    </row>
    <row r="343" spans="1:16" ht="32.25" customHeight="1" x14ac:dyDescent="0.25">
      <c r="A343" s="192" t="s">
        <v>397</v>
      </c>
      <c r="B343" s="193" t="s">
        <v>439</v>
      </c>
      <c r="C343" s="193" t="s">
        <v>286</v>
      </c>
      <c r="D343" s="211">
        <v>821612</v>
      </c>
      <c r="E343" s="283" t="s">
        <v>538</v>
      </c>
      <c r="F343" s="197">
        <v>920421</v>
      </c>
      <c r="G343" s="197">
        <v>276160</v>
      </c>
      <c r="H343" s="197"/>
      <c r="I343" s="197">
        <v>686845</v>
      </c>
      <c r="J343" s="197">
        <v>750000</v>
      </c>
      <c r="K343" s="197">
        <f t="shared" si="190"/>
        <v>1436845</v>
      </c>
      <c r="L343" s="198">
        <f t="shared" si="188"/>
        <v>156.10736825865555</v>
      </c>
      <c r="M343" s="15"/>
      <c r="N343" s="15"/>
      <c r="O343" s="15"/>
      <c r="P343" s="15"/>
    </row>
    <row r="344" spans="1:16" ht="12" customHeight="1" x14ac:dyDescent="0.25">
      <c r="A344" s="192">
        <v>10</v>
      </c>
      <c r="B344" s="193">
        <v>104</v>
      </c>
      <c r="C344" s="193" t="s">
        <v>286</v>
      </c>
      <c r="D344" s="211">
        <v>821614</v>
      </c>
      <c r="E344" s="214" t="s">
        <v>217</v>
      </c>
      <c r="F344" s="197">
        <v>595947</v>
      </c>
      <c r="G344" s="197">
        <v>0</v>
      </c>
      <c r="H344" s="197">
        <v>100000</v>
      </c>
      <c r="I344" s="197"/>
      <c r="J344" s="197">
        <v>452832</v>
      </c>
      <c r="K344" s="197">
        <f t="shared" si="190"/>
        <v>552832</v>
      </c>
      <c r="L344" s="198">
        <f t="shared" si="188"/>
        <v>92.76529624278669</v>
      </c>
      <c r="M344" s="15"/>
      <c r="N344" s="15"/>
      <c r="O344" s="15"/>
      <c r="P344" s="15"/>
    </row>
    <row r="345" spans="1:16" ht="12" customHeight="1" x14ac:dyDescent="0.25">
      <c r="A345" s="192">
        <v>10</v>
      </c>
      <c r="B345" s="193">
        <v>104</v>
      </c>
      <c r="C345" s="193" t="s">
        <v>286</v>
      </c>
      <c r="D345" s="211">
        <v>821619</v>
      </c>
      <c r="E345" s="211" t="s">
        <v>442</v>
      </c>
      <c r="F345" s="197">
        <v>400000</v>
      </c>
      <c r="G345" s="197">
        <v>0</v>
      </c>
      <c r="H345" s="197">
        <v>140000</v>
      </c>
      <c r="I345" s="197"/>
      <c r="J345" s="197">
        <v>400000</v>
      </c>
      <c r="K345" s="197">
        <f t="shared" si="190"/>
        <v>540000</v>
      </c>
      <c r="L345" s="198">
        <f t="shared" si="188"/>
        <v>135</v>
      </c>
      <c r="M345" s="15"/>
      <c r="N345" s="15"/>
      <c r="O345" s="15"/>
      <c r="P345" s="15"/>
    </row>
    <row r="346" spans="1:16" ht="22.5" x14ac:dyDescent="0.25">
      <c r="A346" s="192">
        <v>10</v>
      </c>
      <c r="B346" s="193">
        <v>104</v>
      </c>
      <c r="C346" s="193" t="s">
        <v>286</v>
      </c>
      <c r="D346" s="211">
        <v>821621</v>
      </c>
      <c r="E346" s="282" t="s">
        <v>561</v>
      </c>
      <c r="F346" s="197">
        <v>300000</v>
      </c>
      <c r="G346" s="197"/>
      <c r="H346" s="197">
        <v>200000</v>
      </c>
      <c r="I346" s="197">
        <v>100000</v>
      </c>
      <c r="J346" s="197"/>
      <c r="K346" s="197">
        <f t="shared" si="190"/>
        <v>300000</v>
      </c>
      <c r="L346" s="198">
        <f t="shared" si="188"/>
        <v>100</v>
      </c>
      <c r="M346" s="15"/>
      <c r="N346" s="15"/>
      <c r="O346" s="15"/>
      <c r="P346" s="15"/>
    </row>
    <row r="347" spans="1:16" ht="12" customHeight="1" x14ac:dyDescent="0.25">
      <c r="A347" s="218"/>
      <c r="B347" s="216"/>
      <c r="C347" s="216"/>
      <c r="D347" s="219"/>
      <c r="E347" s="211" t="s">
        <v>368</v>
      </c>
      <c r="F347" s="220">
        <v>9</v>
      </c>
      <c r="G347" s="221"/>
      <c r="H347" s="221"/>
      <c r="I347" s="221"/>
      <c r="J347" s="221"/>
      <c r="K347" s="221"/>
      <c r="L347" s="222"/>
      <c r="M347" s="15"/>
      <c r="N347" s="15"/>
      <c r="O347" s="15"/>
      <c r="P347" s="15"/>
    </row>
    <row r="348" spans="1:16" ht="12" customHeight="1" x14ac:dyDescent="0.25">
      <c r="A348" s="201"/>
      <c r="B348" s="202"/>
      <c r="C348" s="202"/>
      <c r="D348" s="223"/>
      <c r="E348" s="224" t="s">
        <v>408</v>
      </c>
      <c r="F348" s="225"/>
      <c r="G348" s="226"/>
      <c r="H348" s="226"/>
      <c r="I348" s="226"/>
      <c r="J348" s="226"/>
      <c r="K348" s="226"/>
      <c r="L348" s="227"/>
      <c r="M348" s="15"/>
      <c r="N348" s="15"/>
      <c r="O348" s="15"/>
      <c r="P348" s="15"/>
    </row>
    <row r="349" spans="1:16" ht="12.75" customHeight="1" x14ac:dyDescent="0.25">
      <c r="A349" s="355" t="s">
        <v>463</v>
      </c>
      <c r="B349" s="355"/>
      <c r="C349" s="355"/>
      <c r="D349" s="355"/>
      <c r="E349" s="355"/>
      <c r="M349" s="15"/>
      <c r="N349" s="15"/>
      <c r="O349" s="15"/>
      <c r="P349" s="15"/>
    </row>
    <row r="350" spans="1:16" ht="23.25" customHeight="1" x14ac:dyDescent="0.25">
      <c r="A350" s="346" t="s">
        <v>78</v>
      </c>
      <c r="B350" s="348" t="s">
        <v>283</v>
      </c>
      <c r="C350" s="348" t="s">
        <v>284</v>
      </c>
      <c r="D350" s="350" t="s">
        <v>285</v>
      </c>
      <c r="E350" s="343" t="s">
        <v>79</v>
      </c>
      <c r="F350" s="353" t="s">
        <v>462</v>
      </c>
      <c r="G350" s="353" t="s">
        <v>569</v>
      </c>
      <c r="H350" s="343" t="s">
        <v>567</v>
      </c>
      <c r="I350" s="343"/>
      <c r="J350" s="343"/>
      <c r="K350" s="343"/>
      <c r="L350" s="341" t="s">
        <v>558</v>
      </c>
      <c r="M350" s="15"/>
      <c r="N350" s="15"/>
      <c r="O350" s="15"/>
      <c r="P350" s="15"/>
    </row>
    <row r="351" spans="1:16" ht="39" customHeight="1" x14ac:dyDescent="0.25">
      <c r="A351" s="347"/>
      <c r="B351" s="349"/>
      <c r="C351" s="349"/>
      <c r="D351" s="351"/>
      <c r="E351" s="352"/>
      <c r="F351" s="354"/>
      <c r="G351" s="354"/>
      <c r="H351" s="125" t="s">
        <v>303</v>
      </c>
      <c r="I351" s="125" t="s">
        <v>304</v>
      </c>
      <c r="J351" s="125" t="s">
        <v>305</v>
      </c>
      <c r="K351" s="126" t="s">
        <v>306</v>
      </c>
      <c r="L351" s="342"/>
      <c r="M351" s="15"/>
      <c r="N351" s="15"/>
      <c r="O351" s="15"/>
      <c r="P351" s="15"/>
    </row>
    <row r="352" spans="1:16" ht="8.25" customHeight="1" x14ac:dyDescent="0.25">
      <c r="A352" s="127">
        <v>1</v>
      </c>
      <c r="B352" s="128">
        <v>2</v>
      </c>
      <c r="C352" s="128">
        <v>3</v>
      </c>
      <c r="D352" s="129">
        <v>4</v>
      </c>
      <c r="E352" s="128">
        <v>5</v>
      </c>
      <c r="F352" s="129">
        <v>6</v>
      </c>
      <c r="G352" s="129">
        <v>7</v>
      </c>
      <c r="H352" s="129">
        <v>9</v>
      </c>
      <c r="I352" s="129">
        <v>10</v>
      </c>
      <c r="J352" s="129">
        <v>11</v>
      </c>
      <c r="K352" s="129">
        <v>12</v>
      </c>
      <c r="L352" s="130">
        <v>13</v>
      </c>
      <c r="M352" s="15"/>
      <c r="N352" s="15"/>
      <c r="O352" s="15"/>
      <c r="P352" s="15"/>
    </row>
    <row r="353" spans="1:16" ht="12" customHeight="1" x14ac:dyDescent="0.25">
      <c r="A353" s="174"/>
      <c r="B353" s="175"/>
      <c r="C353" s="175"/>
      <c r="D353" s="176"/>
      <c r="E353" s="177" t="s">
        <v>137</v>
      </c>
      <c r="F353" s="85">
        <f t="shared" ref="F353:J353" si="198">F354+F357+F363+F365+F375</f>
        <v>525817</v>
      </c>
      <c r="G353" s="85">
        <f t="shared" si="198"/>
        <v>321661</v>
      </c>
      <c r="H353" s="85">
        <f t="shared" si="198"/>
        <v>871463</v>
      </c>
      <c r="I353" s="85">
        <f t="shared" si="198"/>
        <v>50000</v>
      </c>
      <c r="J353" s="85">
        <f t="shared" si="198"/>
        <v>0</v>
      </c>
      <c r="K353" s="85">
        <f>H353+I353+J353</f>
        <v>921463</v>
      </c>
      <c r="L353" s="50">
        <f t="shared" ref="L353:L379" si="199">K353/F353*100</f>
        <v>175.24404878503356</v>
      </c>
      <c r="M353" s="15"/>
      <c r="N353" s="15"/>
      <c r="O353" s="15"/>
      <c r="P353" s="15"/>
    </row>
    <row r="354" spans="1:16" ht="12" customHeight="1" x14ac:dyDescent="0.25">
      <c r="A354" s="178">
        <v>10</v>
      </c>
      <c r="B354" s="137">
        <v>105</v>
      </c>
      <c r="C354" s="137" t="s">
        <v>286</v>
      </c>
      <c r="D354" s="109">
        <v>611100</v>
      </c>
      <c r="E354" s="109" t="s">
        <v>359</v>
      </c>
      <c r="F354" s="85">
        <f>F355+F356</f>
        <v>359498</v>
      </c>
      <c r="G354" s="85">
        <f t="shared" ref="G354:J354" si="200">G355+G356</f>
        <v>256843</v>
      </c>
      <c r="H354" s="85">
        <f t="shared" si="200"/>
        <v>329428</v>
      </c>
      <c r="I354" s="85">
        <f t="shared" si="200"/>
        <v>0</v>
      </c>
      <c r="J354" s="85">
        <f t="shared" si="200"/>
        <v>0</v>
      </c>
      <c r="K354" s="85">
        <f t="shared" ref="K354:K379" si="201">H354+I354+J354</f>
        <v>329428</v>
      </c>
      <c r="L354" s="50">
        <f t="shared" si="199"/>
        <v>91.635558473204298</v>
      </c>
      <c r="M354" s="15"/>
      <c r="N354" s="15"/>
      <c r="O354" s="15"/>
      <c r="P354" s="15"/>
    </row>
    <row r="355" spans="1:16" ht="12" customHeight="1" x14ac:dyDescent="0.25">
      <c r="A355" s="178">
        <v>10</v>
      </c>
      <c r="B355" s="137">
        <v>105</v>
      </c>
      <c r="C355" s="137" t="s">
        <v>286</v>
      </c>
      <c r="D355" s="35">
        <v>611111</v>
      </c>
      <c r="E355" s="35" t="s">
        <v>360</v>
      </c>
      <c r="F355" s="31">
        <v>248390</v>
      </c>
      <c r="G355" s="31">
        <v>177221</v>
      </c>
      <c r="H355" s="31">
        <v>227304</v>
      </c>
      <c r="I355" s="31"/>
      <c r="J355" s="31"/>
      <c r="K355" s="31">
        <f t="shared" si="201"/>
        <v>227304</v>
      </c>
      <c r="L355" s="46">
        <f t="shared" si="199"/>
        <v>91.510930391722695</v>
      </c>
      <c r="M355" s="15"/>
      <c r="N355" s="15"/>
      <c r="O355" s="15"/>
      <c r="P355" s="15"/>
    </row>
    <row r="356" spans="1:16" ht="12" customHeight="1" x14ac:dyDescent="0.25">
      <c r="A356" s="178">
        <v>10</v>
      </c>
      <c r="B356" s="137">
        <v>105</v>
      </c>
      <c r="C356" s="137" t="s">
        <v>286</v>
      </c>
      <c r="D356" s="35">
        <v>611130</v>
      </c>
      <c r="E356" s="35" t="s">
        <v>361</v>
      </c>
      <c r="F356" s="31">
        <v>111108</v>
      </c>
      <c r="G356" s="31">
        <v>79622</v>
      </c>
      <c r="H356" s="31">
        <v>102124</v>
      </c>
      <c r="I356" s="31"/>
      <c r="J356" s="31"/>
      <c r="K356" s="31">
        <f t="shared" si="201"/>
        <v>102124</v>
      </c>
      <c r="L356" s="46">
        <f t="shared" si="199"/>
        <v>91.914173596860721</v>
      </c>
      <c r="M356" s="15"/>
      <c r="N356" s="15"/>
      <c r="O356" s="15"/>
      <c r="P356" s="15"/>
    </row>
    <row r="357" spans="1:16" ht="12" customHeight="1" x14ac:dyDescent="0.25">
      <c r="A357" s="178">
        <v>10</v>
      </c>
      <c r="B357" s="137">
        <v>105</v>
      </c>
      <c r="C357" s="137" t="s">
        <v>286</v>
      </c>
      <c r="D357" s="109">
        <v>611200</v>
      </c>
      <c r="E357" s="109" t="s">
        <v>362</v>
      </c>
      <c r="F357" s="85">
        <f>F358+F359+F360+F361+F362</f>
        <v>49997</v>
      </c>
      <c r="G357" s="85">
        <f t="shared" ref="G357:H357" si="202">G358+G359+G360+G361+G362</f>
        <v>28904</v>
      </c>
      <c r="H357" s="85">
        <f t="shared" si="202"/>
        <v>54408</v>
      </c>
      <c r="I357" s="85">
        <f t="shared" ref="I357:K357" si="203">I358+I359+I360+I362+I361</f>
        <v>0</v>
      </c>
      <c r="J357" s="85">
        <f t="shared" si="203"/>
        <v>0</v>
      </c>
      <c r="K357" s="85">
        <f t="shared" si="203"/>
        <v>54408</v>
      </c>
      <c r="L357" s="50">
        <f t="shared" si="199"/>
        <v>108.8225293517611</v>
      </c>
      <c r="M357" s="15"/>
      <c r="N357" s="15"/>
      <c r="O357" s="15"/>
      <c r="P357" s="15"/>
    </row>
    <row r="358" spans="1:16" ht="12" customHeight="1" x14ac:dyDescent="0.25">
      <c r="A358" s="178">
        <v>10</v>
      </c>
      <c r="B358" s="137">
        <v>105</v>
      </c>
      <c r="C358" s="137" t="s">
        <v>286</v>
      </c>
      <c r="D358" s="35">
        <v>611211</v>
      </c>
      <c r="E358" s="35" t="s">
        <v>50</v>
      </c>
      <c r="F358" s="31">
        <v>4480</v>
      </c>
      <c r="G358" s="31">
        <v>3403</v>
      </c>
      <c r="H358" s="31">
        <v>4480</v>
      </c>
      <c r="I358" s="31"/>
      <c r="J358" s="31"/>
      <c r="K358" s="31">
        <f t="shared" si="201"/>
        <v>4480</v>
      </c>
      <c r="L358" s="46">
        <f t="shared" si="199"/>
        <v>100</v>
      </c>
      <c r="M358" s="15"/>
      <c r="N358" s="15"/>
      <c r="O358" s="15"/>
      <c r="P358" s="15"/>
    </row>
    <row r="359" spans="1:16" ht="12" customHeight="1" x14ac:dyDescent="0.25">
      <c r="A359" s="178">
        <v>10</v>
      </c>
      <c r="B359" s="137">
        <v>105</v>
      </c>
      <c r="C359" s="137" t="s">
        <v>286</v>
      </c>
      <c r="D359" s="35">
        <v>611221</v>
      </c>
      <c r="E359" s="35" t="s">
        <v>51</v>
      </c>
      <c r="F359" s="31">
        <v>29649</v>
      </c>
      <c r="G359" s="31">
        <v>18433</v>
      </c>
      <c r="H359" s="31">
        <v>28528</v>
      </c>
      <c r="I359" s="31"/>
      <c r="J359" s="31"/>
      <c r="K359" s="31">
        <f t="shared" si="201"/>
        <v>28528</v>
      </c>
      <c r="L359" s="46">
        <f t="shared" si="199"/>
        <v>96.219096765489567</v>
      </c>
      <c r="M359" s="15"/>
      <c r="N359" s="15"/>
      <c r="O359" s="15"/>
      <c r="P359" s="15"/>
    </row>
    <row r="360" spans="1:16" ht="12" customHeight="1" x14ac:dyDescent="0.25">
      <c r="A360" s="178">
        <v>10</v>
      </c>
      <c r="B360" s="137">
        <v>105</v>
      </c>
      <c r="C360" s="137" t="s">
        <v>286</v>
      </c>
      <c r="D360" s="35">
        <v>611224</v>
      </c>
      <c r="E360" s="35" t="s">
        <v>52</v>
      </c>
      <c r="F360" s="31">
        <v>6622</v>
      </c>
      <c r="G360" s="31">
        <v>6149</v>
      </c>
      <c r="H360" s="31">
        <v>6500</v>
      </c>
      <c r="I360" s="31"/>
      <c r="J360" s="31"/>
      <c r="K360" s="31">
        <f t="shared" si="201"/>
        <v>6500</v>
      </c>
      <c r="L360" s="46">
        <f t="shared" si="199"/>
        <v>98.157656297191181</v>
      </c>
      <c r="M360" s="15"/>
      <c r="N360" s="15"/>
      <c r="O360" s="15"/>
      <c r="P360" s="15"/>
    </row>
    <row r="361" spans="1:16" ht="12" customHeight="1" x14ac:dyDescent="0.25">
      <c r="A361" s="178" t="s">
        <v>397</v>
      </c>
      <c r="B361" s="137" t="s">
        <v>459</v>
      </c>
      <c r="C361" s="137" t="s">
        <v>286</v>
      </c>
      <c r="D361" s="35">
        <v>611225</v>
      </c>
      <c r="E361" s="35" t="s">
        <v>53</v>
      </c>
      <c r="F361" s="31">
        <v>5346</v>
      </c>
      <c r="G361" s="31"/>
      <c r="H361" s="31">
        <v>11000</v>
      </c>
      <c r="I361" s="31"/>
      <c r="J361" s="31"/>
      <c r="K361" s="31">
        <f t="shared" si="201"/>
        <v>11000</v>
      </c>
      <c r="L361" s="46">
        <f t="shared" si="199"/>
        <v>205.76131687242798</v>
      </c>
      <c r="M361" s="15"/>
      <c r="N361" s="15"/>
      <c r="O361" s="15"/>
      <c r="P361" s="15"/>
    </row>
    <row r="362" spans="1:16" ht="12" customHeight="1" x14ac:dyDescent="0.25">
      <c r="A362" s="178" t="s">
        <v>397</v>
      </c>
      <c r="B362" s="137" t="s">
        <v>459</v>
      </c>
      <c r="C362" s="137" t="s">
        <v>286</v>
      </c>
      <c r="D362" s="35">
        <v>611226</v>
      </c>
      <c r="E362" s="35" t="s">
        <v>530</v>
      </c>
      <c r="F362" s="31">
        <v>3900</v>
      </c>
      <c r="G362" s="31">
        <v>919</v>
      </c>
      <c r="H362" s="31">
        <v>3900</v>
      </c>
      <c r="I362" s="31"/>
      <c r="J362" s="31"/>
      <c r="K362" s="31">
        <f t="shared" si="201"/>
        <v>3900</v>
      </c>
      <c r="L362" s="46">
        <f t="shared" si="199"/>
        <v>100</v>
      </c>
      <c r="M362" s="15"/>
      <c r="N362" s="15"/>
      <c r="O362" s="15"/>
      <c r="P362" s="15"/>
    </row>
    <row r="363" spans="1:16" ht="12" customHeight="1" x14ac:dyDescent="0.25">
      <c r="A363" s="178">
        <v>10</v>
      </c>
      <c r="B363" s="137">
        <v>105</v>
      </c>
      <c r="C363" s="137" t="s">
        <v>286</v>
      </c>
      <c r="D363" s="109">
        <v>612000</v>
      </c>
      <c r="E363" s="109" t="s">
        <v>363</v>
      </c>
      <c r="F363" s="85">
        <f>F364</f>
        <v>37908</v>
      </c>
      <c r="G363" s="85">
        <f t="shared" ref="G363:J363" si="204">G364</f>
        <v>26969</v>
      </c>
      <c r="H363" s="85">
        <f t="shared" si="204"/>
        <v>34590</v>
      </c>
      <c r="I363" s="85">
        <f t="shared" si="204"/>
        <v>0</v>
      </c>
      <c r="J363" s="85">
        <f t="shared" si="204"/>
        <v>0</v>
      </c>
      <c r="K363" s="85">
        <f t="shared" si="201"/>
        <v>34590</v>
      </c>
      <c r="L363" s="50">
        <f t="shared" si="199"/>
        <v>91.247230136119029</v>
      </c>
      <c r="M363" s="15"/>
      <c r="N363" s="15"/>
      <c r="O363" s="15"/>
      <c r="P363" s="15"/>
    </row>
    <row r="364" spans="1:16" ht="12" customHeight="1" x14ac:dyDescent="0.25">
      <c r="A364" s="178">
        <v>10</v>
      </c>
      <c r="B364" s="137">
        <v>105</v>
      </c>
      <c r="C364" s="137" t="s">
        <v>286</v>
      </c>
      <c r="D364" s="35">
        <v>612110</v>
      </c>
      <c r="E364" s="35" t="s">
        <v>363</v>
      </c>
      <c r="F364" s="31">
        <v>37908</v>
      </c>
      <c r="G364" s="31">
        <v>26969</v>
      </c>
      <c r="H364" s="31">
        <v>34590</v>
      </c>
      <c r="I364" s="31"/>
      <c r="J364" s="31"/>
      <c r="K364" s="31">
        <f t="shared" si="201"/>
        <v>34590</v>
      </c>
      <c r="L364" s="46">
        <f t="shared" si="199"/>
        <v>91.247230136119029</v>
      </c>
      <c r="M364" s="15"/>
      <c r="N364" s="15"/>
      <c r="O364" s="15"/>
      <c r="P364" s="15"/>
    </row>
    <row r="365" spans="1:16" ht="12" customHeight="1" x14ac:dyDescent="0.25">
      <c r="A365" s="178">
        <v>10</v>
      </c>
      <c r="B365" s="137">
        <v>105</v>
      </c>
      <c r="C365" s="137" t="s">
        <v>286</v>
      </c>
      <c r="D365" s="109">
        <v>613000</v>
      </c>
      <c r="E365" s="109" t="s">
        <v>364</v>
      </c>
      <c r="F365" s="85">
        <f>F366+F368+F373+F367+F369+F372</f>
        <v>8414</v>
      </c>
      <c r="G365" s="85">
        <f t="shared" ref="G365" si="205">G366+G368+G373+G367+G369+G372</f>
        <v>8945</v>
      </c>
      <c r="H365" s="85">
        <f>H366+H368+H373+H367+H369+H372+H371+H370+H374</f>
        <v>63037</v>
      </c>
      <c r="I365" s="85">
        <f t="shared" ref="I365:K365" si="206">I366+I368+I373+I367+I369+I372+I371+I370+I374</f>
        <v>0</v>
      </c>
      <c r="J365" s="85">
        <f t="shared" si="206"/>
        <v>0</v>
      </c>
      <c r="K365" s="85">
        <f t="shared" si="206"/>
        <v>63037</v>
      </c>
      <c r="L365" s="50">
        <f t="shared" si="199"/>
        <v>749.19182315188971</v>
      </c>
      <c r="M365" s="15"/>
      <c r="N365" s="15"/>
      <c r="O365" s="15"/>
      <c r="P365" s="15"/>
    </row>
    <row r="366" spans="1:16" ht="12" customHeight="1" x14ac:dyDescent="0.25">
      <c r="A366" s="192">
        <v>10</v>
      </c>
      <c r="B366" s="193">
        <v>105</v>
      </c>
      <c r="C366" s="193" t="s">
        <v>286</v>
      </c>
      <c r="D366" s="196">
        <v>613100</v>
      </c>
      <c r="E366" s="196" t="s">
        <v>365</v>
      </c>
      <c r="F366" s="197">
        <v>1000</v>
      </c>
      <c r="G366" s="197">
        <v>175</v>
      </c>
      <c r="H366" s="197">
        <v>1000</v>
      </c>
      <c r="I366" s="197"/>
      <c r="J366" s="197"/>
      <c r="K366" s="197">
        <f t="shared" si="201"/>
        <v>1000</v>
      </c>
      <c r="L366" s="198">
        <f t="shared" si="199"/>
        <v>100</v>
      </c>
      <c r="M366" s="15"/>
      <c r="N366" s="15"/>
      <c r="O366" s="15"/>
      <c r="P366" s="15"/>
    </row>
    <row r="367" spans="1:16" ht="12" customHeight="1" x14ac:dyDescent="0.25">
      <c r="A367" s="192">
        <v>10</v>
      </c>
      <c r="B367" s="193">
        <v>105</v>
      </c>
      <c r="C367" s="193" t="s">
        <v>286</v>
      </c>
      <c r="D367" s="196">
        <v>613316</v>
      </c>
      <c r="E367" s="196" t="s">
        <v>269</v>
      </c>
      <c r="F367" s="197">
        <v>1000</v>
      </c>
      <c r="G367" s="197">
        <v>0</v>
      </c>
      <c r="H367" s="197">
        <v>1000</v>
      </c>
      <c r="I367" s="197"/>
      <c r="J367" s="197"/>
      <c r="K367" s="197">
        <f t="shared" si="201"/>
        <v>1000</v>
      </c>
      <c r="L367" s="198">
        <f t="shared" si="199"/>
        <v>100</v>
      </c>
      <c r="M367" s="15"/>
      <c r="N367" s="15"/>
      <c r="O367" s="15"/>
      <c r="P367" s="15"/>
    </row>
    <row r="368" spans="1:16" ht="12" customHeight="1" x14ac:dyDescent="0.25">
      <c r="A368" s="192">
        <v>10</v>
      </c>
      <c r="B368" s="193">
        <v>105</v>
      </c>
      <c r="C368" s="193" t="s">
        <v>286</v>
      </c>
      <c r="D368" s="196">
        <v>613411</v>
      </c>
      <c r="E368" s="196" t="s">
        <v>300</v>
      </c>
      <c r="F368" s="197">
        <v>1000</v>
      </c>
      <c r="G368" s="197">
        <v>1144</v>
      </c>
      <c r="H368" s="197">
        <v>2000</v>
      </c>
      <c r="I368" s="197"/>
      <c r="J368" s="197"/>
      <c r="K368" s="197">
        <f t="shared" si="201"/>
        <v>2000</v>
      </c>
      <c r="L368" s="198">
        <f t="shared" si="199"/>
        <v>200</v>
      </c>
    </row>
    <row r="369" spans="1:12" ht="12" customHeight="1" x14ac:dyDescent="0.25">
      <c r="A369" s="192" t="s">
        <v>397</v>
      </c>
      <c r="B369" s="193" t="s">
        <v>459</v>
      </c>
      <c r="C369" s="193" t="s">
        <v>286</v>
      </c>
      <c r="D369" s="196">
        <v>613412</v>
      </c>
      <c r="E369" s="196" t="s">
        <v>271</v>
      </c>
      <c r="F369" s="197">
        <v>800</v>
      </c>
      <c r="G369" s="197">
        <v>232</v>
      </c>
      <c r="H369" s="197">
        <v>800</v>
      </c>
      <c r="I369" s="197"/>
      <c r="J369" s="197"/>
      <c r="K369" s="197">
        <f t="shared" si="201"/>
        <v>800</v>
      </c>
      <c r="L369" s="198">
        <f t="shared" si="199"/>
        <v>100</v>
      </c>
    </row>
    <row r="370" spans="1:12" ht="12" customHeight="1" x14ac:dyDescent="0.25">
      <c r="A370" s="192" t="s">
        <v>397</v>
      </c>
      <c r="B370" s="193" t="s">
        <v>459</v>
      </c>
      <c r="C370" s="193" t="s">
        <v>286</v>
      </c>
      <c r="D370" s="196">
        <v>613481</v>
      </c>
      <c r="E370" s="196" t="s">
        <v>593</v>
      </c>
      <c r="F370" s="197"/>
      <c r="G370" s="197"/>
      <c r="H370" s="197">
        <v>600</v>
      </c>
      <c r="I370" s="197"/>
      <c r="J370" s="197"/>
      <c r="K370" s="197">
        <f t="shared" si="201"/>
        <v>600</v>
      </c>
      <c r="L370" s="198" t="e">
        <f t="shared" si="199"/>
        <v>#DIV/0!</v>
      </c>
    </row>
    <row r="371" spans="1:12" ht="12" customHeight="1" x14ac:dyDescent="0.25">
      <c r="A371" s="192" t="s">
        <v>397</v>
      </c>
      <c r="B371" s="193" t="s">
        <v>459</v>
      </c>
      <c r="C371" s="193" t="s">
        <v>286</v>
      </c>
      <c r="D371" s="196">
        <v>613920</v>
      </c>
      <c r="E371" s="196" t="s">
        <v>231</v>
      </c>
      <c r="F371" s="197"/>
      <c r="G371" s="197"/>
      <c r="H371" s="197">
        <v>1500</v>
      </c>
      <c r="I371" s="197"/>
      <c r="J371" s="197"/>
      <c r="K371" s="197">
        <f t="shared" si="201"/>
        <v>1500</v>
      </c>
      <c r="L371" s="198" t="e">
        <f t="shared" si="199"/>
        <v>#DIV/0!</v>
      </c>
    </row>
    <row r="372" spans="1:12" ht="12" customHeight="1" x14ac:dyDescent="0.25">
      <c r="A372" s="192" t="s">
        <v>397</v>
      </c>
      <c r="B372" s="193" t="s">
        <v>459</v>
      </c>
      <c r="C372" s="193" t="s">
        <v>286</v>
      </c>
      <c r="D372" s="196">
        <v>613974</v>
      </c>
      <c r="E372" s="196" t="s">
        <v>497</v>
      </c>
      <c r="F372" s="197">
        <v>3500</v>
      </c>
      <c r="G372" s="197">
        <v>6570</v>
      </c>
      <c r="H372" s="197">
        <v>15000</v>
      </c>
      <c r="I372" s="197"/>
      <c r="J372" s="197"/>
      <c r="K372" s="197">
        <f t="shared" si="201"/>
        <v>15000</v>
      </c>
      <c r="L372" s="198">
        <f t="shared" si="199"/>
        <v>428.57142857142856</v>
      </c>
    </row>
    <row r="373" spans="1:12" ht="12" customHeight="1" x14ac:dyDescent="0.25">
      <c r="A373" s="192">
        <v>10</v>
      </c>
      <c r="B373" s="193">
        <v>105</v>
      </c>
      <c r="C373" s="193" t="s">
        <v>286</v>
      </c>
      <c r="D373" s="196">
        <v>613983</v>
      </c>
      <c r="E373" s="196" t="s">
        <v>366</v>
      </c>
      <c r="F373" s="197">
        <v>1114</v>
      </c>
      <c r="G373" s="197">
        <v>824</v>
      </c>
      <c r="H373" s="197">
        <v>1137</v>
      </c>
      <c r="I373" s="197"/>
      <c r="J373" s="197"/>
      <c r="K373" s="197">
        <f t="shared" si="201"/>
        <v>1137</v>
      </c>
      <c r="L373" s="198">
        <f t="shared" si="199"/>
        <v>102.06463195691202</v>
      </c>
    </row>
    <row r="374" spans="1:12" ht="12" customHeight="1" x14ac:dyDescent="0.25">
      <c r="A374" s="192">
        <v>10</v>
      </c>
      <c r="B374" s="193">
        <v>105</v>
      </c>
      <c r="C374" s="193" t="s">
        <v>286</v>
      </c>
      <c r="D374" s="196" t="s">
        <v>613</v>
      </c>
      <c r="E374" s="196" t="s">
        <v>609</v>
      </c>
      <c r="F374" s="197"/>
      <c r="G374" s="197"/>
      <c r="H374" s="197">
        <v>40000</v>
      </c>
      <c r="I374" s="197"/>
      <c r="J374" s="197"/>
      <c r="K374" s="197">
        <f t="shared" si="201"/>
        <v>40000</v>
      </c>
      <c r="L374" s="198" t="e">
        <f t="shared" si="199"/>
        <v>#DIV/0!</v>
      </c>
    </row>
    <row r="375" spans="1:12" ht="12" customHeight="1" x14ac:dyDescent="0.25">
      <c r="A375" s="192">
        <v>10</v>
      </c>
      <c r="B375" s="193">
        <v>105</v>
      </c>
      <c r="C375" s="193" t="s">
        <v>286</v>
      </c>
      <c r="D375" s="108"/>
      <c r="E375" s="228" t="s">
        <v>130</v>
      </c>
      <c r="F375" s="194">
        <f>F376+F378+F377+F379</f>
        <v>70000</v>
      </c>
      <c r="G375" s="194">
        <f t="shared" ref="G375:K375" si="207">G376+G378+G377+G379</f>
        <v>0</v>
      </c>
      <c r="H375" s="194">
        <f t="shared" si="207"/>
        <v>390000</v>
      </c>
      <c r="I375" s="194">
        <f t="shared" si="207"/>
        <v>50000</v>
      </c>
      <c r="J375" s="194">
        <f t="shared" si="207"/>
        <v>0</v>
      </c>
      <c r="K375" s="194">
        <f t="shared" si="207"/>
        <v>440000</v>
      </c>
      <c r="L375" s="195">
        <f t="shared" si="199"/>
        <v>628.57142857142856</v>
      </c>
    </row>
    <row r="376" spans="1:12" ht="12" customHeight="1" x14ac:dyDescent="0.25">
      <c r="A376" s="192">
        <v>10</v>
      </c>
      <c r="B376" s="193">
        <v>105</v>
      </c>
      <c r="C376" s="193" t="s">
        <v>286</v>
      </c>
      <c r="D376" s="199" t="s">
        <v>378</v>
      </c>
      <c r="E376" s="196" t="s">
        <v>313</v>
      </c>
      <c r="F376" s="197">
        <v>20000</v>
      </c>
      <c r="G376" s="197"/>
      <c r="H376" s="197">
        <v>60000</v>
      </c>
      <c r="I376" s="197"/>
      <c r="J376" s="197"/>
      <c r="K376" s="197">
        <f t="shared" si="201"/>
        <v>60000</v>
      </c>
      <c r="L376" s="198">
        <f t="shared" si="199"/>
        <v>300</v>
      </c>
    </row>
    <row r="377" spans="1:12" ht="12" customHeight="1" x14ac:dyDescent="0.25">
      <c r="A377" s="192" t="s">
        <v>397</v>
      </c>
      <c r="B377" s="193" t="s">
        <v>459</v>
      </c>
      <c r="C377" s="193" t="s">
        <v>286</v>
      </c>
      <c r="D377" s="196">
        <v>821211</v>
      </c>
      <c r="E377" s="196" t="s">
        <v>321</v>
      </c>
      <c r="F377" s="197">
        <v>50000</v>
      </c>
      <c r="G377" s="197"/>
      <c r="H377" s="197">
        <v>200000</v>
      </c>
      <c r="I377" s="197"/>
      <c r="J377" s="197"/>
      <c r="K377" s="197">
        <f t="shared" si="201"/>
        <v>200000</v>
      </c>
      <c r="L377" s="198">
        <f t="shared" si="199"/>
        <v>400</v>
      </c>
    </row>
    <row r="378" spans="1:12" ht="12" customHeight="1" x14ac:dyDescent="0.25">
      <c r="A378" s="192">
        <v>10</v>
      </c>
      <c r="B378" s="193">
        <v>105</v>
      </c>
      <c r="C378" s="193" t="s">
        <v>286</v>
      </c>
      <c r="D378" s="196">
        <v>821313</v>
      </c>
      <c r="E378" s="196" t="s">
        <v>450</v>
      </c>
      <c r="F378" s="197">
        <v>0</v>
      </c>
      <c r="G378" s="197">
        <v>0</v>
      </c>
      <c r="H378" s="197">
        <v>30000</v>
      </c>
      <c r="I378" s="197"/>
      <c r="J378" s="197"/>
      <c r="K378" s="197">
        <f t="shared" si="201"/>
        <v>30000</v>
      </c>
      <c r="L378" s="198" t="e">
        <f t="shared" si="199"/>
        <v>#DIV/0!</v>
      </c>
    </row>
    <row r="379" spans="1:12" ht="12" customHeight="1" x14ac:dyDescent="0.25">
      <c r="A379" s="192">
        <v>10</v>
      </c>
      <c r="B379" s="193">
        <v>105</v>
      </c>
      <c r="C379" s="193" t="s">
        <v>286</v>
      </c>
      <c r="D379" s="196">
        <v>821521</v>
      </c>
      <c r="E379" s="196" t="s">
        <v>598</v>
      </c>
      <c r="F379" s="197"/>
      <c r="G379" s="197"/>
      <c r="H379" s="197">
        <v>100000</v>
      </c>
      <c r="I379" s="197">
        <v>50000</v>
      </c>
      <c r="J379" s="197"/>
      <c r="K379" s="197">
        <f t="shared" si="201"/>
        <v>150000</v>
      </c>
      <c r="L379" s="198" t="e">
        <f t="shared" si="199"/>
        <v>#DIV/0!</v>
      </c>
    </row>
    <row r="380" spans="1:12" ht="12" customHeight="1" x14ac:dyDescent="0.25">
      <c r="A380" s="218"/>
      <c r="B380" s="216"/>
      <c r="C380" s="216"/>
      <c r="D380" s="196"/>
      <c r="E380" s="196" t="s">
        <v>368</v>
      </c>
      <c r="F380" s="229">
        <v>13</v>
      </c>
      <c r="G380" s="197"/>
      <c r="H380" s="197"/>
      <c r="I380" s="197"/>
      <c r="J380" s="197"/>
      <c r="K380" s="197"/>
      <c r="L380" s="230"/>
    </row>
    <row r="381" spans="1:12" ht="14.25" customHeight="1" x14ac:dyDescent="0.25">
      <c r="A381" s="355" t="s">
        <v>464</v>
      </c>
      <c r="B381" s="355"/>
      <c r="C381" s="355"/>
      <c r="D381" s="355"/>
      <c r="E381" s="355"/>
    </row>
    <row r="382" spans="1:12" ht="23.25" customHeight="1" x14ac:dyDescent="0.25">
      <c r="A382" s="346" t="s">
        <v>78</v>
      </c>
      <c r="B382" s="348" t="s">
        <v>283</v>
      </c>
      <c r="C382" s="348" t="s">
        <v>284</v>
      </c>
      <c r="D382" s="350" t="s">
        <v>285</v>
      </c>
      <c r="E382" s="343" t="s">
        <v>79</v>
      </c>
      <c r="F382" s="353" t="s">
        <v>462</v>
      </c>
      <c r="G382" s="353" t="s">
        <v>569</v>
      </c>
      <c r="H382" s="343" t="s">
        <v>567</v>
      </c>
      <c r="I382" s="343"/>
      <c r="J382" s="343"/>
      <c r="K382" s="343"/>
      <c r="L382" s="341" t="s">
        <v>558</v>
      </c>
    </row>
    <row r="383" spans="1:12" ht="36" customHeight="1" x14ac:dyDescent="0.25">
      <c r="A383" s="347"/>
      <c r="B383" s="349"/>
      <c r="C383" s="349"/>
      <c r="D383" s="351"/>
      <c r="E383" s="352"/>
      <c r="F383" s="354"/>
      <c r="G383" s="354"/>
      <c r="H383" s="125" t="s">
        <v>303</v>
      </c>
      <c r="I383" s="125" t="s">
        <v>304</v>
      </c>
      <c r="J383" s="125" t="s">
        <v>305</v>
      </c>
      <c r="K383" s="126" t="s">
        <v>306</v>
      </c>
      <c r="L383" s="342"/>
    </row>
    <row r="384" spans="1:12" ht="9" customHeight="1" x14ac:dyDescent="0.25">
      <c r="A384" s="127">
        <v>1</v>
      </c>
      <c r="B384" s="128">
        <v>2</v>
      </c>
      <c r="C384" s="128">
        <v>3</v>
      </c>
      <c r="D384" s="129">
        <v>4</v>
      </c>
      <c r="E384" s="128">
        <v>5</v>
      </c>
      <c r="F384" s="129">
        <v>6</v>
      </c>
      <c r="G384" s="129">
        <v>7</v>
      </c>
      <c r="H384" s="129">
        <v>9</v>
      </c>
      <c r="I384" s="129">
        <v>10</v>
      </c>
      <c r="J384" s="129">
        <v>11</v>
      </c>
      <c r="K384" s="129">
        <v>12</v>
      </c>
      <c r="L384" s="130">
        <v>13</v>
      </c>
    </row>
    <row r="385" spans="1:12" ht="12" customHeight="1" x14ac:dyDescent="0.25">
      <c r="A385" s="174"/>
      <c r="B385" s="175"/>
      <c r="C385" s="175"/>
      <c r="D385" s="176"/>
      <c r="E385" s="177" t="s">
        <v>137</v>
      </c>
      <c r="F385" s="85">
        <f t="shared" ref="F385:K385" si="208">F386+F389+F394+F396+F406+F408+F412+F414</f>
        <v>318893</v>
      </c>
      <c r="G385" s="85">
        <f t="shared" si="208"/>
        <v>204515</v>
      </c>
      <c r="H385" s="85">
        <f t="shared" si="208"/>
        <v>489591</v>
      </c>
      <c r="I385" s="85">
        <f t="shared" si="208"/>
        <v>0</v>
      </c>
      <c r="J385" s="85">
        <f t="shared" si="208"/>
        <v>0</v>
      </c>
      <c r="K385" s="85">
        <f t="shared" si="208"/>
        <v>489591</v>
      </c>
      <c r="L385" s="50">
        <f t="shared" ref="L385:L415" si="209">K385/F385*100</f>
        <v>153.52829946094772</v>
      </c>
    </row>
    <row r="386" spans="1:12" ht="11.25" customHeight="1" x14ac:dyDescent="0.25">
      <c r="A386" s="178">
        <v>10</v>
      </c>
      <c r="B386" s="137">
        <v>106</v>
      </c>
      <c r="C386" s="137" t="s">
        <v>286</v>
      </c>
      <c r="D386" s="109">
        <v>611100</v>
      </c>
      <c r="E386" s="109" t="s">
        <v>359</v>
      </c>
      <c r="F386" s="85">
        <f>F387+F388</f>
        <v>161283</v>
      </c>
      <c r="G386" s="85">
        <f t="shared" ref="G386:J386" si="210">G387+G388</f>
        <v>117130</v>
      </c>
      <c r="H386" s="85">
        <f t="shared" si="210"/>
        <v>221382</v>
      </c>
      <c r="I386" s="85">
        <f t="shared" si="210"/>
        <v>0</v>
      </c>
      <c r="J386" s="85">
        <f t="shared" si="210"/>
        <v>0</v>
      </c>
      <c r="K386" s="85">
        <f t="shared" ref="K386:K415" si="211">H386+I386+J386</f>
        <v>221382</v>
      </c>
      <c r="L386" s="50">
        <f t="shared" si="209"/>
        <v>137.26307174345715</v>
      </c>
    </row>
    <row r="387" spans="1:12" ht="12" customHeight="1" x14ac:dyDescent="0.25">
      <c r="A387" s="178">
        <v>10</v>
      </c>
      <c r="B387" s="137">
        <v>106</v>
      </c>
      <c r="C387" s="137" t="s">
        <v>286</v>
      </c>
      <c r="D387" s="35">
        <v>611111</v>
      </c>
      <c r="E387" s="35" t="s">
        <v>360</v>
      </c>
      <c r="F387" s="31">
        <v>109432</v>
      </c>
      <c r="G387" s="31">
        <v>80820</v>
      </c>
      <c r="H387" s="31">
        <v>152753</v>
      </c>
      <c r="I387" s="31"/>
      <c r="J387" s="31"/>
      <c r="K387" s="31">
        <f t="shared" si="211"/>
        <v>152753</v>
      </c>
      <c r="L387" s="46">
        <f t="shared" si="209"/>
        <v>139.58714087287083</v>
      </c>
    </row>
    <row r="388" spans="1:12" ht="12" customHeight="1" x14ac:dyDescent="0.25">
      <c r="A388" s="178">
        <v>10</v>
      </c>
      <c r="B388" s="137">
        <v>106</v>
      </c>
      <c r="C388" s="137" t="s">
        <v>286</v>
      </c>
      <c r="D388" s="35">
        <v>611130</v>
      </c>
      <c r="E388" s="35" t="s">
        <v>361</v>
      </c>
      <c r="F388" s="31">
        <v>51851</v>
      </c>
      <c r="G388" s="31">
        <v>36310</v>
      </c>
      <c r="H388" s="31">
        <v>68629</v>
      </c>
      <c r="I388" s="31"/>
      <c r="J388" s="31"/>
      <c r="K388" s="31">
        <f t="shared" si="211"/>
        <v>68629</v>
      </c>
      <c r="L388" s="46">
        <f t="shared" si="209"/>
        <v>132.35810302597827</v>
      </c>
    </row>
    <row r="389" spans="1:12" ht="12" customHeight="1" x14ac:dyDescent="0.25">
      <c r="A389" s="178">
        <v>10</v>
      </c>
      <c r="B389" s="137">
        <v>106</v>
      </c>
      <c r="C389" s="137" t="s">
        <v>286</v>
      </c>
      <c r="D389" s="109">
        <v>611200</v>
      </c>
      <c r="E389" s="109" t="s">
        <v>362</v>
      </c>
      <c r="F389" s="85">
        <f>F390+F391+F392+F393</f>
        <v>20801</v>
      </c>
      <c r="G389" s="85">
        <f t="shared" ref="G389:H389" si="212">G390+G391+G392+G393</f>
        <v>13616</v>
      </c>
      <c r="H389" s="85">
        <f t="shared" si="212"/>
        <v>26818</v>
      </c>
      <c r="I389" s="85">
        <f t="shared" ref="I389:J389" si="213">I390+I391+I392</f>
        <v>0</v>
      </c>
      <c r="J389" s="85">
        <f t="shared" si="213"/>
        <v>0</v>
      </c>
      <c r="K389" s="85">
        <f>K390+K391+K392+H393</f>
        <v>26818</v>
      </c>
      <c r="L389" s="50">
        <f t="shared" si="209"/>
        <v>128.92649391856162</v>
      </c>
    </row>
    <row r="390" spans="1:12" ht="11.25" customHeight="1" x14ac:dyDescent="0.25">
      <c r="A390" s="178">
        <v>10</v>
      </c>
      <c r="B390" s="137">
        <v>106</v>
      </c>
      <c r="C390" s="137" t="s">
        <v>286</v>
      </c>
      <c r="D390" s="35">
        <v>611211</v>
      </c>
      <c r="E390" s="35" t="s">
        <v>50</v>
      </c>
      <c r="F390" s="31">
        <v>468</v>
      </c>
      <c r="G390" s="31">
        <v>468</v>
      </c>
      <c r="H390" s="31">
        <v>468</v>
      </c>
      <c r="I390" s="31"/>
      <c r="J390" s="31"/>
      <c r="K390" s="31">
        <f t="shared" si="211"/>
        <v>468</v>
      </c>
      <c r="L390" s="46">
        <f t="shared" si="209"/>
        <v>100</v>
      </c>
    </row>
    <row r="391" spans="1:12" ht="10.5" customHeight="1" x14ac:dyDescent="0.25">
      <c r="A391" s="178">
        <v>10</v>
      </c>
      <c r="B391" s="137">
        <v>106</v>
      </c>
      <c r="C391" s="137" t="s">
        <v>286</v>
      </c>
      <c r="D391" s="35">
        <v>611221</v>
      </c>
      <c r="E391" s="35" t="s">
        <v>51</v>
      </c>
      <c r="F391" s="31">
        <v>14922</v>
      </c>
      <c r="G391" s="31">
        <v>9487</v>
      </c>
      <c r="H391" s="31">
        <v>19750</v>
      </c>
      <c r="I391" s="31"/>
      <c r="J391" s="31"/>
      <c r="K391" s="31">
        <f t="shared" si="211"/>
        <v>19750</v>
      </c>
      <c r="L391" s="46">
        <f t="shared" si="209"/>
        <v>132.35491221015948</v>
      </c>
    </row>
    <row r="392" spans="1:12" ht="11.25" customHeight="1" x14ac:dyDescent="0.25">
      <c r="A392" s="178">
        <v>10</v>
      </c>
      <c r="B392" s="137">
        <v>106</v>
      </c>
      <c r="C392" s="137" t="s">
        <v>286</v>
      </c>
      <c r="D392" s="35">
        <v>611224</v>
      </c>
      <c r="E392" s="35" t="s">
        <v>52</v>
      </c>
      <c r="F392" s="31">
        <v>3311</v>
      </c>
      <c r="G392" s="31">
        <v>3311</v>
      </c>
      <c r="H392" s="31">
        <v>4500</v>
      </c>
      <c r="I392" s="31"/>
      <c r="J392" s="31"/>
      <c r="K392" s="31">
        <f t="shared" si="211"/>
        <v>4500</v>
      </c>
      <c r="L392" s="46">
        <f t="shared" si="209"/>
        <v>135.9106010268801</v>
      </c>
    </row>
    <row r="393" spans="1:12" ht="11.25" customHeight="1" x14ac:dyDescent="0.25">
      <c r="A393" s="178" t="s">
        <v>397</v>
      </c>
      <c r="B393" s="137" t="s">
        <v>460</v>
      </c>
      <c r="C393" s="137" t="s">
        <v>286</v>
      </c>
      <c r="D393" s="35">
        <v>611226</v>
      </c>
      <c r="E393" s="35" t="s">
        <v>530</v>
      </c>
      <c r="F393" s="31">
        <v>2100</v>
      </c>
      <c r="G393" s="31">
        <v>350</v>
      </c>
      <c r="H393" s="31">
        <v>2100</v>
      </c>
      <c r="I393" s="31"/>
      <c r="J393" s="31"/>
      <c r="K393" s="31">
        <f t="shared" si="211"/>
        <v>2100</v>
      </c>
      <c r="L393" s="46">
        <f t="shared" si="209"/>
        <v>100</v>
      </c>
    </row>
    <row r="394" spans="1:12" ht="10.5" customHeight="1" x14ac:dyDescent="0.25">
      <c r="A394" s="178">
        <v>10</v>
      </c>
      <c r="B394" s="137">
        <v>106</v>
      </c>
      <c r="C394" s="137" t="s">
        <v>286</v>
      </c>
      <c r="D394" s="109">
        <v>612000</v>
      </c>
      <c r="E394" s="109" t="s">
        <v>363</v>
      </c>
      <c r="F394" s="85">
        <f>F395</f>
        <v>18197</v>
      </c>
      <c r="G394" s="85">
        <f t="shared" ref="G394:J394" si="214">G395</f>
        <v>12299</v>
      </c>
      <c r="H394" s="85">
        <f t="shared" si="214"/>
        <v>23245</v>
      </c>
      <c r="I394" s="85">
        <f t="shared" si="214"/>
        <v>0</v>
      </c>
      <c r="J394" s="85">
        <f t="shared" si="214"/>
        <v>0</v>
      </c>
      <c r="K394" s="85">
        <f t="shared" si="211"/>
        <v>23245</v>
      </c>
      <c r="L394" s="50">
        <f t="shared" si="209"/>
        <v>127.74083640160465</v>
      </c>
    </row>
    <row r="395" spans="1:12" ht="11.25" customHeight="1" x14ac:dyDescent="0.25">
      <c r="A395" s="178">
        <v>10</v>
      </c>
      <c r="B395" s="137">
        <v>106</v>
      </c>
      <c r="C395" s="137" t="s">
        <v>286</v>
      </c>
      <c r="D395" s="35">
        <v>612110</v>
      </c>
      <c r="E395" s="35" t="s">
        <v>363</v>
      </c>
      <c r="F395" s="31">
        <v>18197</v>
      </c>
      <c r="G395" s="31">
        <v>12299</v>
      </c>
      <c r="H395" s="31">
        <v>23245</v>
      </c>
      <c r="I395" s="31"/>
      <c r="J395" s="31"/>
      <c r="K395" s="31">
        <f t="shared" si="211"/>
        <v>23245</v>
      </c>
      <c r="L395" s="46">
        <f t="shared" si="209"/>
        <v>127.74083640160465</v>
      </c>
    </row>
    <row r="396" spans="1:12" ht="10.5" customHeight="1" x14ac:dyDescent="0.25">
      <c r="A396" s="178">
        <v>10</v>
      </c>
      <c r="B396" s="137">
        <v>106</v>
      </c>
      <c r="C396" s="137" t="s">
        <v>286</v>
      </c>
      <c r="D396" s="109">
        <v>613000</v>
      </c>
      <c r="E396" s="109" t="s">
        <v>364</v>
      </c>
      <c r="F396" s="85">
        <f>F397+F398+F404+F405+F400+F401+F402+F403+F399</f>
        <v>32612</v>
      </c>
      <c r="G396" s="85">
        <f>G397+G398+G404+G405+G400+G401+G402+G403+G399</f>
        <v>22185</v>
      </c>
      <c r="H396" s="85">
        <f>H397+H398+H404+H405+H400+H401+H402+H403+H399</f>
        <v>46334</v>
      </c>
      <c r="I396" s="85">
        <f t="shared" ref="I396:J396" si="215">I397+I398+I404+I405+I400+I401+I402+I403</f>
        <v>0</v>
      </c>
      <c r="J396" s="85">
        <f t="shared" si="215"/>
        <v>0</v>
      </c>
      <c r="K396" s="85">
        <f t="shared" si="211"/>
        <v>46334</v>
      </c>
      <c r="L396" s="50">
        <f t="shared" si="209"/>
        <v>142.07653624432723</v>
      </c>
    </row>
    <row r="397" spans="1:12" ht="10.5" customHeight="1" x14ac:dyDescent="0.25">
      <c r="A397" s="178">
        <v>10</v>
      </c>
      <c r="B397" s="137">
        <v>106</v>
      </c>
      <c r="C397" s="137" t="s">
        <v>286</v>
      </c>
      <c r="D397" s="35">
        <v>613100</v>
      </c>
      <c r="E397" s="35" t="s">
        <v>365</v>
      </c>
      <c r="F397" s="31">
        <v>500</v>
      </c>
      <c r="G397" s="31">
        <v>0</v>
      </c>
      <c r="H397" s="31">
        <v>500</v>
      </c>
      <c r="I397" s="31"/>
      <c r="J397" s="31"/>
      <c r="K397" s="31">
        <f t="shared" si="211"/>
        <v>500</v>
      </c>
      <c r="L397" s="46">
        <f t="shared" si="209"/>
        <v>100</v>
      </c>
    </row>
    <row r="398" spans="1:12" ht="12" customHeight="1" x14ac:dyDescent="0.25">
      <c r="A398" s="178">
        <v>10</v>
      </c>
      <c r="B398" s="137">
        <v>106</v>
      </c>
      <c r="C398" s="137" t="s">
        <v>286</v>
      </c>
      <c r="D398" s="35">
        <v>613411</v>
      </c>
      <c r="E398" s="35" t="s">
        <v>300</v>
      </c>
      <c r="F398" s="31">
        <v>800</v>
      </c>
      <c r="G398" s="31">
        <v>415</v>
      </c>
      <c r="H398" s="31">
        <v>1000</v>
      </c>
      <c r="I398" s="31"/>
      <c r="J398" s="31"/>
      <c r="K398" s="31">
        <f t="shared" si="211"/>
        <v>1000</v>
      </c>
      <c r="L398" s="46">
        <f t="shared" si="209"/>
        <v>125</v>
      </c>
    </row>
    <row r="399" spans="1:12" ht="12" customHeight="1" x14ac:dyDescent="0.25">
      <c r="A399" s="178" t="s">
        <v>397</v>
      </c>
      <c r="B399" s="137" t="s">
        <v>460</v>
      </c>
      <c r="C399" s="137" t="s">
        <v>286</v>
      </c>
      <c r="D399" s="35">
        <v>613412</v>
      </c>
      <c r="E399" s="35" t="s">
        <v>271</v>
      </c>
      <c r="F399" s="31">
        <v>350</v>
      </c>
      <c r="G399" s="31">
        <v>138</v>
      </c>
      <c r="H399" s="31">
        <v>350</v>
      </c>
      <c r="I399" s="31"/>
      <c r="J399" s="31"/>
      <c r="K399" s="31">
        <f t="shared" si="211"/>
        <v>350</v>
      </c>
      <c r="L399" s="46">
        <f t="shared" si="209"/>
        <v>100</v>
      </c>
    </row>
    <row r="400" spans="1:12" ht="12" customHeight="1" x14ac:dyDescent="0.25">
      <c r="A400" s="178">
        <v>10</v>
      </c>
      <c r="B400" s="137">
        <v>106</v>
      </c>
      <c r="C400" s="137" t="s">
        <v>286</v>
      </c>
      <c r="D400" s="35">
        <v>613722</v>
      </c>
      <c r="E400" s="35" t="s">
        <v>178</v>
      </c>
      <c r="F400" s="31">
        <v>3500</v>
      </c>
      <c r="G400" s="31">
        <v>5265</v>
      </c>
      <c r="H400" s="31">
        <v>7020</v>
      </c>
      <c r="I400" s="31"/>
      <c r="J400" s="31"/>
      <c r="K400" s="31">
        <f t="shared" si="211"/>
        <v>7020</v>
      </c>
      <c r="L400" s="46">
        <f t="shared" si="209"/>
        <v>200.57142857142858</v>
      </c>
    </row>
    <row r="401" spans="1:12" ht="12" customHeight="1" x14ac:dyDescent="0.25">
      <c r="A401" s="178">
        <v>10</v>
      </c>
      <c r="B401" s="137">
        <v>106</v>
      </c>
      <c r="C401" s="137" t="s">
        <v>286</v>
      </c>
      <c r="D401" s="35">
        <v>613820</v>
      </c>
      <c r="E401" s="35" t="s">
        <v>103</v>
      </c>
      <c r="F401" s="31">
        <v>6000</v>
      </c>
      <c r="G401" s="31">
        <v>4050</v>
      </c>
      <c r="H401" s="31">
        <v>6000</v>
      </c>
      <c r="I401" s="31"/>
      <c r="J401" s="31"/>
      <c r="K401" s="31">
        <f t="shared" si="211"/>
        <v>6000</v>
      </c>
      <c r="L401" s="46">
        <f t="shared" si="209"/>
        <v>100</v>
      </c>
    </row>
    <row r="402" spans="1:12" ht="10.5" customHeight="1" x14ac:dyDescent="0.25">
      <c r="A402" s="178">
        <v>10</v>
      </c>
      <c r="B402" s="137">
        <v>106</v>
      </c>
      <c r="C402" s="137" t="s">
        <v>286</v>
      </c>
      <c r="D402" s="35">
        <v>613920</v>
      </c>
      <c r="E402" s="35" t="s">
        <v>231</v>
      </c>
      <c r="F402" s="31">
        <v>700</v>
      </c>
      <c r="G402" s="31">
        <v>360</v>
      </c>
      <c r="H402" s="31">
        <v>700</v>
      </c>
      <c r="I402" s="31"/>
      <c r="J402" s="31"/>
      <c r="K402" s="31">
        <f t="shared" si="211"/>
        <v>700</v>
      </c>
      <c r="L402" s="46">
        <f t="shared" si="209"/>
        <v>100</v>
      </c>
    </row>
    <row r="403" spans="1:12" ht="11.25" customHeight="1" x14ac:dyDescent="0.25">
      <c r="A403" s="178">
        <v>10</v>
      </c>
      <c r="B403" s="137">
        <v>106</v>
      </c>
      <c r="C403" s="137" t="s">
        <v>286</v>
      </c>
      <c r="D403" s="35">
        <v>613960</v>
      </c>
      <c r="E403" s="35" t="s">
        <v>279</v>
      </c>
      <c r="F403" s="31">
        <v>10000</v>
      </c>
      <c r="G403" s="31">
        <v>1080</v>
      </c>
      <c r="H403" s="31">
        <v>10000</v>
      </c>
      <c r="I403" s="31"/>
      <c r="J403" s="31"/>
      <c r="K403" s="31">
        <f t="shared" si="211"/>
        <v>10000</v>
      </c>
      <c r="L403" s="46">
        <f t="shared" si="209"/>
        <v>100</v>
      </c>
    </row>
    <row r="404" spans="1:12" ht="11.25" customHeight="1" x14ac:dyDescent="0.25">
      <c r="A404" s="178">
        <v>10</v>
      </c>
      <c r="B404" s="137">
        <v>106</v>
      </c>
      <c r="C404" s="137" t="s">
        <v>286</v>
      </c>
      <c r="D404" s="35">
        <v>613974</v>
      </c>
      <c r="E404" s="35" t="s">
        <v>107</v>
      </c>
      <c r="F404" s="31">
        <v>10000</v>
      </c>
      <c r="G404" s="31">
        <v>10500</v>
      </c>
      <c r="H404" s="31">
        <v>20000</v>
      </c>
      <c r="I404" s="31"/>
      <c r="J404" s="31"/>
      <c r="K404" s="31">
        <f t="shared" si="211"/>
        <v>20000</v>
      </c>
      <c r="L404" s="46">
        <f t="shared" si="209"/>
        <v>200</v>
      </c>
    </row>
    <row r="405" spans="1:12" ht="11.25" customHeight="1" x14ac:dyDescent="0.25">
      <c r="A405" s="178">
        <v>10</v>
      </c>
      <c r="B405" s="137">
        <v>106</v>
      </c>
      <c r="C405" s="137" t="s">
        <v>286</v>
      </c>
      <c r="D405" s="35">
        <v>613983</v>
      </c>
      <c r="E405" s="35" t="s">
        <v>366</v>
      </c>
      <c r="F405" s="31">
        <v>762</v>
      </c>
      <c r="G405" s="31">
        <v>377</v>
      </c>
      <c r="H405" s="31">
        <v>764</v>
      </c>
      <c r="I405" s="31"/>
      <c r="J405" s="31"/>
      <c r="K405" s="31">
        <f t="shared" si="211"/>
        <v>764</v>
      </c>
      <c r="L405" s="46">
        <f t="shared" si="209"/>
        <v>100.26246719160106</v>
      </c>
    </row>
    <row r="406" spans="1:12" ht="12" customHeight="1" x14ac:dyDescent="0.25">
      <c r="A406" s="178">
        <v>10</v>
      </c>
      <c r="B406" s="137">
        <v>106</v>
      </c>
      <c r="C406" s="137" t="s">
        <v>286</v>
      </c>
      <c r="D406" s="109">
        <v>614000</v>
      </c>
      <c r="E406" s="109" t="s">
        <v>367</v>
      </c>
      <c r="F406" s="85">
        <f>F407</f>
        <v>5000</v>
      </c>
      <c r="G406" s="85">
        <f t="shared" ref="G406:J406" si="216">G407</f>
        <v>3800</v>
      </c>
      <c r="H406" s="85">
        <f t="shared" si="216"/>
        <v>5000</v>
      </c>
      <c r="I406" s="85">
        <f t="shared" si="216"/>
        <v>0</v>
      </c>
      <c r="J406" s="85">
        <f t="shared" si="216"/>
        <v>0</v>
      </c>
      <c r="K406" s="85">
        <f t="shared" si="211"/>
        <v>5000</v>
      </c>
      <c r="L406" s="50">
        <f t="shared" si="209"/>
        <v>100</v>
      </c>
    </row>
    <row r="407" spans="1:12" ht="12" customHeight="1" x14ac:dyDescent="0.25">
      <c r="A407" s="178">
        <v>10</v>
      </c>
      <c r="B407" s="137">
        <v>106</v>
      </c>
      <c r="C407" s="137" t="s">
        <v>286</v>
      </c>
      <c r="D407" s="139" t="s">
        <v>205</v>
      </c>
      <c r="E407" s="35" t="s">
        <v>120</v>
      </c>
      <c r="F407" s="31">
        <v>5000</v>
      </c>
      <c r="G407" s="31">
        <v>3800</v>
      </c>
      <c r="H407" s="31">
        <v>5000</v>
      </c>
      <c r="I407" s="31"/>
      <c r="J407" s="31"/>
      <c r="K407" s="31">
        <f t="shared" si="211"/>
        <v>5000</v>
      </c>
      <c r="L407" s="46">
        <f t="shared" si="209"/>
        <v>100</v>
      </c>
    </row>
    <row r="408" spans="1:12" ht="12" customHeight="1" x14ac:dyDescent="0.25">
      <c r="A408" s="178">
        <v>10</v>
      </c>
      <c r="B408" s="137">
        <v>106</v>
      </c>
      <c r="C408" s="137" t="s">
        <v>286</v>
      </c>
      <c r="D408" s="109">
        <v>614800</v>
      </c>
      <c r="E408" s="109" t="s">
        <v>72</v>
      </c>
      <c r="F408" s="85">
        <f>F409+F410+F411</f>
        <v>42000</v>
      </c>
      <c r="G408" s="85">
        <f t="shared" ref="G408:K408" si="217">G409+G410+G411</f>
        <v>18932</v>
      </c>
      <c r="H408" s="85">
        <f t="shared" si="217"/>
        <v>81812</v>
      </c>
      <c r="I408" s="85">
        <f t="shared" si="217"/>
        <v>0</v>
      </c>
      <c r="J408" s="85">
        <f t="shared" si="217"/>
        <v>0</v>
      </c>
      <c r="K408" s="85">
        <f t="shared" si="217"/>
        <v>81812</v>
      </c>
      <c r="L408" s="50">
        <f t="shared" si="209"/>
        <v>194.79047619047617</v>
      </c>
    </row>
    <row r="409" spans="1:12" ht="12" customHeight="1" x14ac:dyDescent="0.25">
      <c r="A409" s="178">
        <v>10</v>
      </c>
      <c r="B409" s="137">
        <v>106</v>
      </c>
      <c r="C409" s="137" t="s">
        <v>286</v>
      </c>
      <c r="D409" s="35">
        <v>614811</v>
      </c>
      <c r="E409" s="35" t="s">
        <v>156</v>
      </c>
      <c r="F409" s="31">
        <v>15000</v>
      </c>
      <c r="G409" s="31">
        <v>7947</v>
      </c>
      <c r="H409" s="31">
        <v>10000</v>
      </c>
      <c r="I409" s="31"/>
      <c r="J409" s="31"/>
      <c r="K409" s="31">
        <f t="shared" si="211"/>
        <v>10000</v>
      </c>
      <c r="L409" s="46">
        <f t="shared" si="209"/>
        <v>66.666666666666657</v>
      </c>
    </row>
    <row r="410" spans="1:12" ht="12" customHeight="1" x14ac:dyDescent="0.25">
      <c r="A410" s="178">
        <v>10</v>
      </c>
      <c r="B410" s="137">
        <v>106</v>
      </c>
      <c r="C410" s="137" t="s">
        <v>286</v>
      </c>
      <c r="D410" s="160">
        <v>614813</v>
      </c>
      <c r="E410" s="35" t="s">
        <v>158</v>
      </c>
      <c r="F410" s="31">
        <v>7000</v>
      </c>
      <c r="G410" s="31">
        <v>2080</v>
      </c>
      <c r="H410" s="31">
        <v>7000</v>
      </c>
      <c r="I410" s="31"/>
      <c r="J410" s="31"/>
      <c r="K410" s="31">
        <f t="shared" si="211"/>
        <v>7000</v>
      </c>
      <c r="L410" s="46">
        <f t="shared" si="209"/>
        <v>100</v>
      </c>
    </row>
    <row r="411" spans="1:12" ht="12.75" customHeight="1" x14ac:dyDescent="0.25">
      <c r="A411" s="178">
        <v>10</v>
      </c>
      <c r="B411" s="137">
        <v>106</v>
      </c>
      <c r="C411" s="137" t="s">
        <v>286</v>
      </c>
      <c r="D411" s="35">
        <v>614817</v>
      </c>
      <c r="E411" s="35" t="s">
        <v>127</v>
      </c>
      <c r="F411" s="31">
        <v>20000</v>
      </c>
      <c r="G411" s="31">
        <v>8905</v>
      </c>
      <c r="H411" s="31">
        <v>64812</v>
      </c>
      <c r="I411" s="31"/>
      <c r="J411" s="31"/>
      <c r="K411" s="31">
        <f t="shared" si="211"/>
        <v>64812</v>
      </c>
      <c r="L411" s="46">
        <f t="shared" si="209"/>
        <v>324.06</v>
      </c>
    </row>
    <row r="412" spans="1:12" ht="12" customHeight="1" x14ac:dyDescent="0.25">
      <c r="A412" s="192">
        <v>10</v>
      </c>
      <c r="B412" s="193">
        <v>106</v>
      </c>
      <c r="C412" s="193" t="s">
        <v>286</v>
      </c>
      <c r="D412" s="108">
        <v>616000</v>
      </c>
      <c r="E412" s="108" t="s">
        <v>74</v>
      </c>
      <c r="F412" s="194">
        <f>F413</f>
        <v>4000</v>
      </c>
      <c r="G412" s="194">
        <f t="shared" ref="G412:J412" si="218">G413</f>
        <v>1965</v>
      </c>
      <c r="H412" s="194">
        <f t="shared" si="218"/>
        <v>10000</v>
      </c>
      <c r="I412" s="194">
        <f t="shared" si="218"/>
        <v>0</v>
      </c>
      <c r="J412" s="194">
        <f t="shared" si="218"/>
        <v>0</v>
      </c>
      <c r="K412" s="194">
        <f t="shared" si="211"/>
        <v>10000</v>
      </c>
      <c r="L412" s="231">
        <f t="shared" si="209"/>
        <v>250</v>
      </c>
    </row>
    <row r="413" spans="1:12" ht="11.25" customHeight="1" x14ac:dyDescent="0.25">
      <c r="A413" s="192">
        <v>10</v>
      </c>
      <c r="B413" s="193">
        <v>106</v>
      </c>
      <c r="C413" s="193" t="s">
        <v>286</v>
      </c>
      <c r="D413" s="196">
        <v>616331</v>
      </c>
      <c r="E413" s="196" t="s">
        <v>379</v>
      </c>
      <c r="F413" s="197">
        <v>4000</v>
      </c>
      <c r="G413" s="197">
        <v>1965</v>
      </c>
      <c r="H413" s="197">
        <v>10000</v>
      </c>
      <c r="I413" s="197"/>
      <c r="J413" s="197"/>
      <c r="K413" s="197">
        <f t="shared" si="211"/>
        <v>10000</v>
      </c>
      <c r="L413" s="232">
        <f t="shared" si="209"/>
        <v>250</v>
      </c>
    </row>
    <row r="414" spans="1:12" ht="10.5" customHeight="1" x14ac:dyDescent="0.25">
      <c r="A414" s="192">
        <v>10</v>
      </c>
      <c r="B414" s="193">
        <v>106</v>
      </c>
      <c r="C414" s="193" t="s">
        <v>286</v>
      </c>
      <c r="D414" s="108">
        <v>823000</v>
      </c>
      <c r="E414" s="108" t="s">
        <v>77</v>
      </c>
      <c r="F414" s="194">
        <f>F415</f>
        <v>35000</v>
      </c>
      <c r="G414" s="194">
        <f t="shared" ref="G414:J414" si="219">G415</f>
        <v>14588</v>
      </c>
      <c r="H414" s="194">
        <f t="shared" si="219"/>
        <v>75000</v>
      </c>
      <c r="I414" s="194">
        <f t="shared" si="219"/>
        <v>0</v>
      </c>
      <c r="J414" s="194">
        <f t="shared" si="219"/>
        <v>0</v>
      </c>
      <c r="K414" s="233">
        <f t="shared" si="211"/>
        <v>75000</v>
      </c>
      <c r="L414" s="231">
        <f t="shared" si="209"/>
        <v>214.28571428571428</v>
      </c>
    </row>
    <row r="415" spans="1:12" ht="10.5" customHeight="1" x14ac:dyDescent="0.25">
      <c r="A415" s="192">
        <v>10</v>
      </c>
      <c r="B415" s="193">
        <v>106</v>
      </c>
      <c r="C415" s="193" t="s">
        <v>286</v>
      </c>
      <c r="D415" s="196">
        <v>823331</v>
      </c>
      <c r="E415" s="214" t="s">
        <v>163</v>
      </c>
      <c r="F415" s="197">
        <v>35000</v>
      </c>
      <c r="G415" s="197">
        <v>14588</v>
      </c>
      <c r="H415" s="197">
        <v>75000</v>
      </c>
      <c r="I415" s="197"/>
      <c r="J415" s="197"/>
      <c r="K415" s="197">
        <f t="shared" si="211"/>
        <v>75000</v>
      </c>
      <c r="L415" s="198">
        <f t="shared" si="209"/>
        <v>214.28571428571428</v>
      </c>
    </row>
    <row r="416" spans="1:12" ht="11.25" customHeight="1" x14ac:dyDescent="0.25">
      <c r="A416" s="234"/>
      <c r="B416" s="235"/>
      <c r="C416" s="235"/>
      <c r="D416" s="236"/>
      <c r="E416" s="224" t="s">
        <v>368</v>
      </c>
      <c r="F416" s="225">
        <v>9</v>
      </c>
      <c r="G416" s="237"/>
      <c r="H416" s="237"/>
      <c r="I416" s="237"/>
      <c r="J416" s="237"/>
      <c r="K416" s="237"/>
      <c r="L416" s="238"/>
    </row>
    <row r="417" spans="1:12" ht="15.75" customHeight="1" x14ac:dyDescent="0.25">
      <c r="A417" s="355" t="s">
        <v>465</v>
      </c>
      <c r="B417" s="355"/>
      <c r="C417" s="355"/>
      <c r="D417" s="355"/>
      <c r="E417" s="355"/>
    </row>
    <row r="418" spans="1:12" ht="21.75" customHeight="1" x14ac:dyDescent="0.25">
      <c r="A418" s="346" t="s">
        <v>78</v>
      </c>
      <c r="B418" s="348" t="s">
        <v>283</v>
      </c>
      <c r="C418" s="348" t="s">
        <v>284</v>
      </c>
      <c r="D418" s="350" t="s">
        <v>285</v>
      </c>
      <c r="E418" s="343" t="s">
        <v>79</v>
      </c>
      <c r="F418" s="353" t="s">
        <v>462</v>
      </c>
      <c r="G418" s="353" t="s">
        <v>569</v>
      </c>
      <c r="H418" s="343" t="s">
        <v>567</v>
      </c>
      <c r="I418" s="343"/>
      <c r="J418" s="343"/>
      <c r="K418" s="343"/>
      <c r="L418" s="341" t="s">
        <v>558</v>
      </c>
    </row>
    <row r="419" spans="1:12" ht="36.75" customHeight="1" x14ac:dyDescent="0.25">
      <c r="A419" s="347"/>
      <c r="B419" s="349"/>
      <c r="C419" s="349"/>
      <c r="D419" s="351"/>
      <c r="E419" s="352"/>
      <c r="F419" s="354"/>
      <c r="G419" s="354"/>
      <c r="H419" s="125" t="s">
        <v>303</v>
      </c>
      <c r="I419" s="125" t="s">
        <v>304</v>
      </c>
      <c r="J419" s="125" t="s">
        <v>305</v>
      </c>
      <c r="K419" s="126" t="s">
        <v>306</v>
      </c>
      <c r="L419" s="342"/>
    </row>
    <row r="420" spans="1:12" ht="8.25" customHeight="1" x14ac:dyDescent="0.25">
      <c r="A420" s="127">
        <v>1</v>
      </c>
      <c r="B420" s="128">
        <v>2</v>
      </c>
      <c r="C420" s="128">
        <v>3</v>
      </c>
      <c r="D420" s="129">
        <v>4</v>
      </c>
      <c r="E420" s="128">
        <v>5</v>
      </c>
      <c r="F420" s="129">
        <v>6</v>
      </c>
      <c r="G420" s="129">
        <v>7</v>
      </c>
      <c r="H420" s="129">
        <v>9</v>
      </c>
      <c r="I420" s="129">
        <v>10</v>
      </c>
      <c r="J420" s="129">
        <v>11</v>
      </c>
      <c r="K420" s="129">
        <v>12</v>
      </c>
      <c r="L420" s="130">
        <v>13</v>
      </c>
    </row>
    <row r="421" spans="1:12" ht="15.75" customHeight="1" x14ac:dyDescent="0.25">
      <c r="A421" s="174"/>
      <c r="B421" s="175"/>
      <c r="C421" s="175"/>
      <c r="D421" s="176"/>
      <c r="E421" s="177" t="s">
        <v>137</v>
      </c>
      <c r="F421" s="85">
        <f>F422+F425+F430+F432+F442+F447+F458+F466+F455</f>
        <v>3575109</v>
      </c>
      <c r="G421" s="85">
        <f>G422+G425+G430+G432+G442+G447+G458+G466</f>
        <v>2217204</v>
      </c>
      <c r="H421" s="85">
        <f>H422+H425+H430+H432+H442+H447+H458+H466+H455</f>
        <v>2792251</v>
      </c>
      <c r="I421" s="85">
        <f>I422+I425+I430+I432+I442+I447+I458+I466+I455</f>
        <v>63000</v>
      </c>
      <c r="J421" s="85">
        <f>J422+J425+J430+J432+J442+J447+J458+J466+J455</f>
        <v>711469</v>
      </c>
      <c r="K421" s="85">
        <f>K422+K425+K430+K432+K442+K447+K458+K466+K455</f>
        <v>3566720</v>
      </c>
      <c r="L421" s="50">
        <f t="shared" ref="L421:L461" si="220">K421/F421*100</f>
        <v>99.765349811712028</v>
      </c>
    </row>
    <row r="422" spans="1:12" ht="15.75" customHeight="1" x14ac:dyDescent="0.25">
      <c r="A422" s="178">
        <v>10</v>
      </c>
      <c r="B422" s="137">
        <v>107</v>
      </c>
      <c r="C422" s="137" t="s">
        <v>286</v>
      </c>
      <c r="D422" s="109">
        <v>611100</v>
      </c>
      <c r="E422" s="109" t="s">
        <v>359</v>
      </c>
      <c r="F422" s="85">
        <f>F423+F424</f>
        <v>248407</v>
      </c>
      <c r="G422" s="85">
        <f t="shared" ref="G422:J422" si="221">G423+G424</f>
        <v>172726</v>
      </c>
      <c r="H422" s="85">
        <f t="shared" si="221"/>
        <v>222266</v>
      </c>
      <c r="I422" s="85">
        <f t="shared" si="221"/>
        <v>0</v>
      </c>
      <c r="J422" s="85">
        <f t="shared" si="221"/>
        <v>0</v>
      </c>
      <c r="K422" s="85">
        <f t="shared" ref="K422:K469" si="222">H422+I422+J422</f>
        <v>222266</v>
      </c>
      <c r="L422" s="50">
        <f t="shared" si="220"/>
        <v>89.476544541820473</v>
      </c>
    </row>
    <row r="423" spans="1:12" ht="12" customHeight="1" x14ac:dyDescent="0.25">
      <c r="A423" s="178">
        <v>10</v>
      </c>
      <c r="B423" s="137">
        <v>107</v>
      </c>
      <c r="C423" s="137" t="s">
        <v>286</v>
      </c>
      <c r="D423" s="35">
        <v>611111</v>
      </c>
      <c r="E423" s="35" t="s">
        <v>360</v>
      </c>
      <c r="F423" s="31">
        <v>162506</v>
      </c>
      <c r="G423" s="31">
        <v>117177</v>
      </c>
      <c r="H423" s="31">
        <v>153363</v>
      </c>
      <c r="I423" s="31"/>
      <c r="J423" s="31"/>
      <c r="K423" s="31">
        <f t="shared" si="222"/>
        <v>153363</v>
      </c>
      <c r="L423" s="46">
        <f t="shared" si="220"/>
        <v>94.373746200140303</v>
      </c>
    </row>
    <row r="424" spans="1:12" ht="11.25" customHeight="1" x14ac:dyDescent="0.25">
      <c r="A424" s="178">
        <v>10</v>
      </c>
      <c r="B424" s="137">
        <v>107</v>
      </c>
      <c r="C424" s="137" t="s">
        <v>286</v>
      </c>
      <c r="D424" s="35">
        <v>611130</v>
      </c>
      <c r="E424" s="35" t="s">
        <v>361</v>
      </c>
      <c r="F424" s="31">
        <v>85901</v>
      </c>
      <c r="G424" s="31">
        <v>55549</v>
      </c>
      <c r="H424" s="31">
        <v>68903</v>
      </c>
      <c r="I424" s="31"/>
      <c r="J424" s="31"/>
      <c r="K424" s="31">
        <f t="shared" si="222"/>
        <v>68903</v>
      </c>
      <c r="L424" s="46">
        <f t="shared" si="220"/>
        <v>80.212104632076461</v>
      </c>
    </row>
    <row r="425" spans="1:12" ht="11.25" customHeight="1" x14ac:dyDescent="0.25">
      <c r="A425" s="178">
        <v>10</v>
      </c>
      <c r="B425" s="137">
        <v>107</v>
      </c>
      <c r="C425" s="137" t="s">
        <v>286</v>
      </c>
      <c r="D425" s="109">
        <v>611200</v>
      </c>
      <c r="E425" s="109" t="s">
        <v>362</v>
      </c>
      <c r="F425" s="85">
        <f>SUM(F426:F429)</f>
        <v>30929</v>
      </c>
      <c r="G425" s="85">
        <f t="shared" ref="G425:H425" si="223">SUM(G426:G429)</f>
        <v>19145</v>
      </c>
      <c r="H425" s="85">
        <f t="shared" si="223"/>
        <v>29800</v>
      </c>
      <c r="I425" s="85">
        <f>SUM(I426:I428)</f>
        <v>0</v>
      </c>
      <c r="J425" s="85">
        <f>SUM(J426:J428)</f>
        <v>0</v>
      </c>
      <c r="K425" s="85">
        <f t="shared" si="222"/>
        <v>29800</v>
      </c>
      <c r="L425" s="50">
        <f t="shared" si="220"/>
        <v>96.349704161143265</v>
      </c>
    </row>
    <row r="426" spans="1:12" ht="11.25" customHeight="1" x14ac:dyDescent="0.25">
      <c r="A426" s="178">
        <v>10</v>
      </c>
      <c r="B426" s="137">
        <v>107</v>
      </c>
      <c r="C426" s="137" t="s">
        <v>286</v>
      </c>
      <c r="D426" s="35">
        <v>611211</v>
      </c>
      <c r="E426" s="35" t="s">
        <v>50</v>
      </c>
      <c r="F426" s="31">
        <v>2550</v>
      </c>
      <c r="G426" s="31">
        <v>1562</v>
      </c>
      <c r="H426" s="31">
        <v>2550</v>
      </c>
      <c r="I426" s="31"/>
      <c r="J426" s="31"/>
      <c r="K426" s="31">
        <f t="shared" si="222"/>
        <v>2550</v>
      </c>
      <c r="L426" s="46">
        <f t="shared" si="220"/>
        <v>100</v>
      </c>
    </row>
    <row r="427" spans="1:12" ht="11.25" customHeight="1" x14ac:dyDescent="0.25">
      <c r="A427" s="178">
        <v>10</v>
      </c>
      <c r="B427" s="137">
        <v>107</v>
      </c>
      <c r="C427" s="137" t="s">
        <v>286</v>
      </c>
      <c r="D427" s="35">
        <v>611221</v>
      </c>
      <c r="E427" s="35" t="s">
        <v>51</v>
      </c>
      <c r="F427" s="31">
        <v>21122</v>
      </c>
      <c r="G427" s="31">
        <v>12806</v>
      </c>
      <c r="H427" s="31">
        <v>19750</v>
      </c>
      <c r="I427" s="31"/>
      <c r="J427" s="31"/>
      <c r="K427" s="31">
        <f t="shared" si="222"/>
        <v>19750</v>
      </c>
      <c r="L427" s="46">
        <f t="shared" si="220"/>
        <v>93.504402992140896</v>
      </c>
    </row>
    <row r="428" spans="1:12" ht="11.25" customHeight="1" x14ac:dyDescent="0.25">
      <c r="A428" s="178">
        <v>10</v>
      </c>
      <c r="B428" s="137">
        <v>107</v>
      </c>
      <c r="C428" s="137" t="s">
        <v>286</v>
      </c>
      <c r="D428" s="35">
        <v>611224</v>
      </c>
      <c r="E428" s="35" t="s">
        <v>52</v>
      </c>
      <c r="F428" s="31">
        <v>4257</v>
      </c>
      <c r="G428" s="31">
        <v>4257</v>
      </c>
      <c r="H428" s="31">
        <v>4500</v>
      </c>
      <c r="I428" s="31"/>
      <c r="J428" s="31"/>
      <c r="K428" s="31">
        <f t="shared" si="222"/>
        <v>4500</v>
      </c>
      <c r="L428" s="46">
        <f t="shared" si="220"/>
        <v>105.70824524312896</v>
      </c>
    </row>
    <row r="429" spans="1:12" ht="11.25" customHeight="1" x14ac:dyDescent="0.25">
      <c r="A429" s="178" t="s">
        <v>397</v>
      </c>
      <c r="B429" s="137" t="s">
        <v>444</v>
      </c>
      <c r="C429" s="137" t="s">
        <v>286</v>
      </c>
      <c r="D429" s="35">
        <v>611226</v>
      </c>
      <c r="E429" s="35" t="s">
        <v>530</v>
      </c>
      <c r="F429" s="31">
        <v>3000</v>
      </c>
      <c r="G429" s="31">
        <v>520</v>
      </c>
      <c r="H429" s="31">
        <v>3000</v>
      </c>
      <c r="I429" s="31"/>
      <c r="J429" s="31"/>
      <c r="K429" s="31">
        <f t="shared" si="222"/>
        <v>3000</v>
      </c>
      <c r="L429" s="46">
        <f t="shared" si="220"/>
        <v>100</v>
      </c>
    </row>
    <row r="430" spans="1:12" ht="11.25" customHeight="1" x14ac:dyDescent="0.25">
      <c r="A430" s="178">
        <v>10</v>
      </c>
      <c r="B430" s="137">
        <v>107</v>
      </c>
      <c r="C430" s="137" t="s">
        <v>286</v>
      </c>
      <c r="D430" s="109">
        <v>612000</v>
      </c>
      <c r="E430" s="109" t="s">
        <v>363</v>
      </c>
      <c r="F430" s="85">
        <f>F431</f>
        <v>29348</v>
      </c>
      <c r="G430" s="85">
        <f t="shared" ref="G430:J430" si="224">G431</f>
        <v>18815</v>
      </c>
      <c r="H430" s="85">
        <f t="shared" si="224"/>
        <v>23338</v>
      </c>
      <c r="I430" s="85">
        <f t="shared" si="224"/>
        <v>0</v>
      </c>
      <c r="J430" s="85">
        <f t="shared" si="224"/>
        <v>0</v>
      </c>
      <c r="K430" s="85">
        <f t="shared" si="222"/>
        <v>23338</v>
      </c>
      <c r="L430" s="50">
        <f t="shared" si="220"/>
        <v>79.521602834946165</v>
      </c>
    </row>
    <row r="431" spans="1:12" ht="11.25" customHeight="1" x14ac:dyDescent="0.25">
      <c r="A431" s="178">
        <v>10</v>
      </c>
      <c r="B431" s="137">
        <v>107</v>
      </c>
      <c r="C431" s="137" t="s">
        <v>286</v>
      </c>
      <c r="D431" s="35">
        <v>612110</v>
      </c>
      <c r="E431" s="35" t="s">
        <v>363</v>
      </c>
      <c r="F431" s="31">
        <v>29348</v>
      </c>
      <c r="G431" s="31">
        <v>18815</v>
      </c>
      <c r="H431" s="31">
        <v>23338</v>
      </c>
      <c r="I431" s="31"/>
      <c r="J431" s="31"/>
      <c r="K431" s="31">
        <f t="shared" si="222"/>
        <v>23338</v>
      </c>
      <c r="L431" s="46">
        <f t="shared" si="220"/>
        <v>79.521602834946165</v>
      </c>
    </row>
    <row r="432" spans="1:12" ht="11.25" customHeight="1" x14ac:dyDescent="0.25">
      <c r="A432" s="178">
        <v>10</v>
      </c>
      <c r="B432" s="137">
        <v>107</v>
      </c>
      <c r="C432" s="137" t="s">
        <v>286</v>
      </c>
      <c r="D432" s="109">
        <v>613000</v>
      </c>
      <c r="E432" s="109" t="s">
        <v>364</v>
      </c>
      <c r="F432" s="85">
        <f>SUM(F433:F440)</f>
        <v>7680</v>
      </c>
      <c r="G432" s="85">
        <f t="shared" ref="G432:J432" si="225">SUM(G433:G440)</f>
        <v>2875</v>
      </c>
      <c r="H432" s="85">
        <f>SUM(H433:H441)</f>
        <v>17617</v>
      </c>
      <c r="I432" s="85">
        <f t="shared" si="225"/>
        <v>0</v>
      </c>
      <c r="J432" s="85">
        <f t="shared" si="225"/>
        <v>7000</v>
      </c>
      <c r="K432" s="85">
        <f>H432+I432+J432</f>
        <v>24617</v>
      </c>
      <c r="L432" s="50">
        <f t="shared" si="220"/>
        <v>320.53385416666669</v>
      </c>
    </row>
    <row r="433" spans="1:12" ht="10.5" customHeight="1" x14ac:dyDescent="0.25">
      <c r="A433" s="178">
        <v>10</v>
      </c>
      <c r="B433" s="137">
        <v>107</v>
      </c>
      <c r="C433" s="137" t="s">
        <v>286</v>
      </c>
      <c r="D433" s="35">
        <v>613100</v>
      </c>
      <c r="E433" s="35" t="s">
        <v>365</v>
      </c>
      <c r="F433" s="31">
        <v>2500</v>
      </c>
      <c r="G433" s="31">
        <v>236</v>
      </c>
      <c r="H433" s="31">
        <v>2500</v>
      </c>
      <c r="I433" s="31"/>
      <c r="J433" s="31"/>
      <c r="K433" s="31">
        <f t="shared" si="222"/>
        <v>2500</v>
      </c>
      <c r="L433" s="46">
        <f t="shared" si="220"/>
        <v>100</v>
      </c>
    </row>
    <row r="434" spans="1:12" ht="11.25" customHeight="1" x14ac:dyDescent="0.25">
      <c r="A434" s="178">
        <v>10</v>
      </c>
      <c r="B434" s="137">
        <v>107</v>
      </c>
      <c r="C434" s="137" t="s">
        <v>286</v>
      </c>
      <c r="D434" s="35">
        <v>613411</v>
      </c>
      <c r="E434" s="35" t="s">
        <v>300</v>
      </c>
      <c r="F434" s="31">
        <v>500</v>
      </c>
      <c r="G434" s="31">
        <v>436</v>
      </c>
      <c r="H434" s="31">
        <v>1000</v>
      </c>
      <c r="I434" s="31"/>
      <c r="J434" s="31"/>
      <c r="K434" s="31">
        <f t="shared" si="222"/>
        <v>1000</v>
      </c>
      <c r="L434" s="46">
        <f t="shared" si="220"/>
        <v>200</v>
      </c>
    </row>
    <row r="435" spans="1:12" ht="9.75" customHeight="1" x14ac:dyDescent="0.25">
      <c r="A435" s="178" t="s">
        <v>397</v>
      </c>
      <c r="B435" s="137" t="s">
        <v>444</v>
      </c>
      <c r="C435" s="137" t="s">
        <v>286</v>
      </c>
      <c r="D435" s="35">
        <v>613412</v>
      </c>
      <c r="E435" s="35" t="s">
        <v>271</v>
      </c>
      <c r="F435" s="31">
        <v>850</v>
      </c>
      <c r="G435" s="31">
        <v>335</v>
      </c>
      <c r="H435" s="31">
        <v>850</v>
      </c>
      <c r="I435" s="31"/>
      <c r="J435" s="31"/>
      <c r="K435" s="31">
        <f t="shared" si="222"/>
        <v>850</v>
      </c>
      <c r="L435" s="46">
        <f t="shared" si="220"/>
        <v>100</v>
      </c>
    </row>
    <row r="436" spans="1:12" ht="9.75" customHeight="1" x14ac:dyDescent="0.25">
      <c r="A436" s="178" t="s">
        <v>397</v>
      </c>
      <c r="B436" s="137" t="s">
        <v>444</v>
      </c>
      <c r="C436" s="137" t="s">
        <v>286</v>
      </c>
      <c r="D436" s="35">
        <v>613721</v>
      </c>
      <c r="E436" s="35" t="s">
        <v>177</v>
      </c>
      <c r="F436" s="31"/>
      <c r="G436" s="31"/>
      <c r="H436" s="31"/>
      <c r="I436" s="31"/>
      <c r="J436" s="31">
        <v>7000</v>
      </c>
      <c r="K436" s="31">
        <f t="shared" si="222"/>
        <v>7000</v>
      </c>
      <c r="L436" s="46" t="e">
        <f t="shared" si="220"/>
        <v>#DIV/0!</v>
      </c>
    </row>
    <row r="437" spans="1:12" ht="11.25" customHeight="1" x14ac:dyDescent="0.25">
      <c r="A437" s="178">
        <v>10</v>
      </c>
      <c r="B437" s="137">
        <v>107</v>
      </c>
      <c r="C437" s="137" t="s">
        <v>286</v>
      </c>
      <c r="D437" s="35">
        <v>613914</v>
      </c>
      <c r="E437" s="35" t="s">
        <v>105</v>
      </c>
      <c r="F437" s="31">
        <v>0</v>
      </c>
      <c r="G437" s="31">
        <v>0</v>
      </c>
      <c r="H437" s="31">
        <v>0</v>
      </c>
      <c r="I437" s="31"/>
      <c r="J437" s="31"/>
      <c r="K437" s="31">
        <f t="shared" si="222"/>
        <v>0</v>
      </c>
      <c r="L437" s="46" t="e">
        <f t="shared" si="220"/>
        <v>#DIV/0!</v>
      </c>
    </row>
    <row r="438" spans="1:12" ht="11.25" customHeight="1" x14ac:dyDescent="0.25">
      <c r="A438" s="178">
        <v>10</v>
      </c>
      <c r="B438" s="137">
        <v>107</v>
      </c>
      <c r="C438" s="137" t="s">
        <v>286</v>
      </c>
      <c r="D438" s="35">
        <v>613920</v>
      </c>
      <c r="E438" s="35" t="s">
        <v>231</v>
      </c>
      <c r="F438" s="31">
        <v>300</v>
      </c>
      <c r="G438" s="31">
        <v>175</v>
      </c>
      <c r="H438" s="31">
        <v>1000</v>
      </c>
      <c r="I438" s="31"/>
      <c r="J438" s="31"/>
      <c r="K438" s="31">
        <f t="shared" si="222"/>
        <v>1000</v>
      </c>
      <c r="L438" s="46">
        <f t="shared" si="220"/>
        <v>333.33333333333337</v>
      </c>
    </row>
    <row r="439" spans="1:12" ht="11.25" customHeight="1" x14ac:dyDescent="0.25">
      <c r="A439" s="178">
        <v>10</v>
      </c>
      <c r="B439" s="137">
        <v>107</v>
      </c>
      <c r="C439" s="137" t="s">
        <v>286</v>
      </c>
      <c r="D439" s="35">
        <v>613974</v>
      </c>
      <c r="E439" s="35" t="s">
        <v>107</v>
      </c>
      <c r="F439" s="31">
        <v>2500</v>
      </c>
      <c r="G439" s="31">
        <v>1109</v>
      </c>
      <c r="H439" s="31">
        <v>5000</v>
      </c>
      <c r="I439" s="31"/>
      <c r="J439" s="31"/>
      <c r="K439" s="31">
        <f t="shared" si="222"/>
        <v>5000</v>
      </c>
      <c r="L439" s="46">
        <f t="shared" si="220"/>
        <v>200</v>
      </c>
    </row>
    <row r="440" spans="1:12" ht="11.25" customHeight="1" x14ac:dyDescent="0.25">
      <c r="A440" s="178">
        <v>10</v>
      </c>
      <c r="B440" s="137">
        <v>107</v>
      </c>
      <c r="C440" s="137" t="s">
        <v>286</v>
      </c>
      <c r="D440" s="35">
        <v>613983</v>
      </c>
      <c r="E440" s="35" t="s">
        <v>380</v>
      </c>
      <c r="F440" s="31">
        <v>1030</v>
      </c>
      <c r="G440" s="31">
        <v>584</v>
      </c>
      <c r="H440" s="31">
        <v>767</v>
      </c>
      <c r="I440" s="31"/>
      <c r="J440" s="31"/>
      <c r="K440" s="31">
        <f t="shared" si="222"/>
        <v>767</v>
      </c>
      <c r="L440" s="46">
        <f t="shared" si="220"/>
        <v>74.466019417475721</v>
      </c>
    </row>
    <row r="441" spans="1:12" ht="11.25" customHeight="1" x14ac:dyDescent="0.25">
      <c r="A441" s="178">
        <v>10</v>
      </c>
      <c r="B441" s="137">
        <v>107</v>
      </c>
      <c r="C441" s="137" t="s">
        <v>286</v>
      </c>
      <c r="D441" s="35" t="s">
        <v>591</v>
      </c>
      <c r="E441" s="35" t="s">
        <v>592</v>
      </c>
      <c r="F441" s="31"/>
      <c r="G441" s="31"/>
      <c r="H441" s="31">
        <v>6500</v>
      </c>
      <c r="I441" s="31"/>
      <c r="J441" s="31"/>
      <c r="K441" s="31">
        <f t="shared" si="222"/>
        <v>6500</v>
      </c>
      <c r="L441" s="46" t="e">
        <f t="shared" si="220"/>
        <v>#DIV/0!</v>
      </c>
    </row>
    <row r="442" spans="1:12" ht="12" customHeight="1" x14ac:dyDescent="0.25">
      <c r="A442" s="178">
        <v>10</v>
      </c>
      <c r="B442" s="137">
        <v>107</v>
      </c>
      <c r="C442" s="137" t="s">
        <v>286</v>
      </c>
      <c r="D442" s="109">
        <v>614000</v>
      </c>
      <c r="E442" s="109" t="s">
        <v>367</v>
      </c>
      <c r="F442" s="85">
        <f>F443+F444+F445</f>
        <v>760000</v>
      </c>
      <c r="G442" s="85">
        <f t="shared" ref="G442" si="226">G443+G444+G445</f>
        <v>294452</v>
      </c>
      <c r="H442" s="85">
        <f>H443+H444+H445+H446</f>
        <v>292000</v>
      </c>
      <c r="I442" s="85">
        <f t="shared" ref="I442:J442" si="227">I443+I444+I445+I446</f>
        <v>63000</v>
      </c>
      <c r="J442" s="85">
        <f t="shared" si="227"/>
        <v>339977</v>
      </c>
      <c r="K442" s="85">
        <f>K443+K444+K445+K446</f>
        <v>694977</v>
      </c>
      <c r="L442" s="50">
        <f t="shared" si="220"/>
        <v>91.444342105263161</v>
      </c>
    </row>
    <row r="443" spans="1:12" ht="11.25" customHeight="1" x14ac:dyDescent="0.25">
      <c r="A443" s="178">
        <v>10</v>
      </c>
      <c r="B443" s="137">
        <v>107</v>
      </c>
      <c r="C443" s="137" t="s">
        <v>286</v>
      </c>
      <c r="D443" s="139" t="s">
        <v>198</v>
      </c>
      <c r="E443" s="35" t="s">
        <v>117</v>
      </c>
      <c r="F443" s="31">
        <v>350000</v>
      </c>
      <c r="G443" s="31">
        <v>294452</v>
      </c>
      <c r="H443" s="31">
        <v>187000</v>
      </c>
      <c r="I443" s="31">
        <v>63000</v>
      </c>
      <c r="J443" s="31">
        <v>100000</v>
      </c>
      <c r="K443" s="31">
        <f t="shared" si="222"/>
        <v>350000</v>
      </c>
      <c r="L443" s="46">
        <f t="shared" si="220"/>
        <v>100</v>
      </c>
    </row>
    <row r="444" spans="1:12" ht="11.25" customHeight="1" x14ac:dyDescent="0.25">
      <c r="A444" s="178">
        <v>10</v>
      </c>
      <c r="B444" s="137">
        <v>107</v>
      </c>
      <c r="C444" s="137" t="s">
        <v>286</v>
      </c>
      <c r="D444" s="139" t="s">
        <v>200</v>
      </c>
      <c r="E444" s="35" t="s">
        <v>201</v>
      </c>
      <c r="F444" s="31">
        <v>0</v>
      </c>
      <c r="G444" s="31">
        <v>0</v>
      </c>
      <c r="H444" s="31">
        <v>15000</v>
      </c>
      <c r="I444" s="31"/>
      <c r="J444" s="31"/>
      <c r="K444" s="31">
        <f t="shared" si="222"/>
        <v>15000</v>
      </c>
      <c r="L444" s="46" t="e">
        <f t="shared" si="220"/>
        <v>#DIV/0!</v>
      </c>
    </row>
    <row r="445" spans="1:12" ht="10.5" customHeight="1" x14ac:dyDescent="0.25">
      <c r="A445" s="178">
        <v>10</v>
      </c>
      <c r="B445" s="137">
        <v>107</v>
      </c>
      <c r="C445" s="137" t="s">
        <v>286</v>
      </c>
      <c r="D445" s="139" t="s">
        <v>204</v>
      </c>
      <c r="E445" s="116" t="s">
        <v>508</v>
      </c>
      <c r="F445" s="31">
        <v>410000</v>
      </c>
      <c r="G445" s="31">
        <v>0</v>
      </c>
      <c r="H445" s="31">
        <v>70000</v>
      </c>
      <c r="I445" s="31">
        <v>0</v>
      </c>
      <c r="J445" s="31">
        <v>239977</v>
      </c>
      <c r="K445" s="31">
        <f t="shared" si="222"/>
        <v>309977</v>
      </c>
      <c r="L445" s="46">
        <f t="shared" si="220"/>
        <v>75.604146341463419</v>
      </c>
    </row>
    <row r="446" spans="1:12" ht="11.25" customHeight="1" x14ac:dyDescent="0.25">
      <c r="A446" s="178">
        <v>10</v>
      </c>
      <c r="B446" s="137">
        <v>107</v>
      </c>
      <c r="C446" s="137" t="s">
        <v>286</v>
      </c>
      <c r="D446" s="139" t="s">
        <v>566</v>
      </c>
      <c r="E446" s="156" t="s">
        <v>601</v>
      </c>
      <c r="F446" s="31">
        <v>15000</v>
      </c>
      <c r="G446" s="31"/>
      <c r="H446" s="31">
        <v>20000</v>
      </c>
      <c r="I446" s="31"/>
      <c r="J446" s="31"/>
      <c r="K446" s="31">
        <f t="shared" si="222"/>
        <v>20000</v>
      </c>
      <c r="L446" s="46">
        <f t="shared" si="220"/>
        <v>133.33333333333331</v>
      </c>
    </row>
    <row r="447" spans="1:12" ht="9.75" customHeight="1" x14ac:dyDescent="0.25">
      <c r="A447" s="178">
        <v>10</v>
      </c>
      <c r="B447" s="137">
        <v>107</v>
      </c>
      <c r="C447" s="137" t="s">
        <v>286</v>
      </c>
      <c r="D447" s="109">
        <v>614400</v>
      </c>
      <c r="E447" s="109" t="s">
        <v>71</v>
      </c>
      <c r="F447" s="85">
        <f>F448+F449+F454+F450+F451+F452+F453</f>
        <v>1793000</v>
      </c>
      <c r="G447" s="85">
        <f t="shared" ref="G447:J447" si="228">G448+G449+G454+G450+G451+G452+G453</f>
        <v>1490000</v>
      </c>
      <c r="H447" s="85">
        <f t="shared" si="228"/>
        <v>1795000</v>
      </c>
      <c r="I447" s="85">
        <f t="shared" si="228"/>
        <v>0</v>
      </c>
      <c r="J447" s="85">
        <f t="shared" si="228"/>
        <v>0</v>
      </c>
      <c r="K447" s="85">
        <f t="shared" si="222"/>
        <v>1795000</v>
      </c>
      <c r="L447" s="50">
        <f t="shared" si="220"/>
        <v>100.11154489682097</v>
      </c>
    </row>
    <row r="448" spans="1:12" ht="20.25" customHeight="1" x14ac:dyDescent="0.25">
      <c r="A448" s="178">
        <v>10</v>
      </c>
      <c r="B448" s="137">
        <v>107</v>
      </c>
      <c r="C448" s="137" t="s">
        <v>286</v>
      </c>
      <c r="D448" s="136" t="s">
        <v>210</v>
      </c>
      <c r="E448" s="116" t="s">
        <v>523</v>
      </c>
      <c r="F448" s="31">
        <v>20000</v>
      </c>
      <c r="G448" s="31">
        <v>0</v>
      </c>
      <c r="H448" s="31">
        <v>25000</v>
      </c>
      <c r="I448" s="31"/>
      <c r="J448" s="31"/>
      <c r="K448" s="31">
        <f t="shared" si="222"/>
        <v>25000</v>
      </c>
      <c r="L448" s="46">
        <f t="shared" si="220"/>
        <v>125</v>
      </c>
    </row>
    <row r="449" spans="1:12" ht="11.25" customHeight="1" x14ac:dyDescent="0.25">
      <c r="A449" s="178">
        <v>10</v>
      </c>
      <c r="B449" s="137">
        <v>107</v>
      </c>
      <c r="C449" s="137" t="s">
        <v>286</v>
      </c>
      <c r="D449" s="139" t="s">
        <v>211</v>
      </c>
      <c r="E449" s="35" t="s">
        <v>381</v>
      </c>
      <c r="F449" s="31">
        <v>15000</v>
      </c>
      <c r="G449" s="31">
        <v>0</v>
      </c>
      <c r="H449" s="31">
        <v>0</v>
      </c>
      <c r="I449" s="31"/>
      <c r="J449" s="31"/>
      <c r="K449" s="31">
        <f t="shared" si="222"/>
        <v>0</v>
      </c>
      <c r="L449" s="46">
        <f t="shared" si="220"/>
        <v>0</v>
      </c>
    </row>
    <row r="450" spans="1:12" ht="11.25" customHeight="1" x14ac:dyDescent="0.25">
      <c r="A450" s="178" t="s">
        <v>397</v>
      </c>
      <c r="B450" s="137" t="s">
        <v>444</v>
      </c>
      <c r="C450" s="137" t="s">
        <v>286</v>
      </c>
      <c r="D450" s="139" t="s">
        <v>212</v>
      </c>
      <c r="E450" s="35" t="s">
        <v>213</v>
      </c>
      <c r="F450" s="31">
        <v>90000</v>
      </c>
      <c r="G450" s="31">
        <v>70000</v>
      </c>
      <c r="H450" s="31">
        <v>50000</v>
      </c>
      <c r="I450" s="31"/>
      <c r="J450" s="31"/>
      <c r="K450" s="31">
        <f t="shared" si="222"/>
        <v>50000</v>
      </c>
      <c r="L450" s="46">
        <f t="shared" si="220"/>
        <v>55.555555555555557</v>
      </c>
    </row>
    <row r="451" spans="1:12" ht="11.25" customHeight="1" x14ac:dyDescent="0.25">
      <c r="A451" s="178" t="s">
        <v>397</v>
      </c>
      <c r="B451" s="137" t="s">
        <v>444</v>
      </c>
      <c r="C451" s="137" t="s">
        <v>286</v>
      </c>
      <c r="D451" s="139" t="s">
        <v>256</v>
      </c>
      <c r="E451" s="35" t="s">
        <v>384</v>
      </c>
      <c r="F451" s="31">
        <v>1620000</v>
      </c>
      <c r="G451" s="31">
        <v>1420000</v>
      </c>
      <c r="H451" s="31">
        <v>1700000</v>
      </c>
      <c r="I451" s="31"/>
      <c r="J451" s="31"/>
      <c r="K451" s="31">
        <f t="shared" si="222"/>
        <v>1700000</v>
      </c>
      <c r="L451" s="46">
        <f t="shared" si="220"/>
        <v>104.93827160493827</v>
      </c>
    </row>
    <row r="452" spans="1:12" ht="11.25" customHeight="1" x14ac:dyDescent="0.25">
      <c r="A452" s="178"/>
      <c r="B452" s="137"/>
      <c r="C452" s="137"/>
      <c r="D452" s="139" t="s">
        <v>564</v>
      </c>
      <c r="E452" s="35" t="s">
        <v>565</v>
      </c>
      <c r="F452" s="31">
        <v>30000</v>
      </c>
      <c r="G452" s="31"/>
      <c r="H452" s="31">
        <v>0</v>
      </c>
      <c r="I452" s="31"/>
      <c r="J452" s="31"/>
      <c r="K452" s="31">
        <f t="shared" si="222"/>
        <v>0</v>
      </c>
      <c r="L452" s="46">
        <f t="shared" si="220"/>
        <v>0</v>
      </c>
    </row>
    <row r="453" spans="1:12" ht="11.25" customHeight="1" x14ac:dyDescent="0.25">
      <c r="A453" s="178"/>
      <c r="B453" s="137"/>
      <c r="C453" s="137"/>
      <c r="D453" s="139">
        <v>614417</v>
      </c>
      <c r="E453" s="35" t="s">
        <v>509</v>
      </c>
      <c r="F453" s="31">
        <v>18000</v>
      </c>
      <c r="G453" s="31"/>
      <c r="H453" s="31">
        <v>20000</v>
      </c>
      <c r="I453" s="31"/>
      <c r="J453" s="31"/>
      <c r="K453" s="31">
        <f t="shared" si="222"/>
        <v>20000</v>
      </c>
      <c r="L453" s="46">
        <f t="shared" si="220"/>
        <v>111.11111111111111</v>
      </c>
    </row>
    <row r="454" spans="1:12" ht="10.5" customHeight="1" x14ac:dyDescent="0.25">
      <c r="A454" s="178">
        <v>10</v>
      </c>
      <c r="B454" s="137">
        <v>107</v>
      </c>
      <c r="C454" s="137" t="s">
        <v>286</v>
      </c>
      <c r="D454" s="136">
        <v>614419</v>
      </c>
      <c r="E454" s="116" t="s">
        <v>400</v>
      </c>
      <c r="F454" s="31">
        <v>0</v>
      </c>
      <c r="G454" s="31">
        <v>0</v>
      </c>
      <c r="H454" s="31">
        <v>0</v>
      </c>
      <c r="I454" s="31"/>
      <c r="J454" s="31"/>
      <c r="K454" s="31">
        <f t="shared" si="222"/>
        <v>0</v>
      </c>
      <c r="L454" s="46" t="e">
        <f t="shared" si="220"/>
        <v>#DIV/0!</v>
      </c>
    </row>
    <row r="455" spans="1:12" ht="10.5" customHeight="1" x14ac:dyDescent="0.25">
      <c r="A455" s="178" t="s">
        <v>397</v>
      </c>
      <c r="B455" s="137" t="s">
        <v>444</v>
      </c>
      <c r="C455" s="137" t="s">
        <v>286</v>
      </c>
      <c r="D455" s="134">
        <v>614500</v>
      </c>
      <c r="E455" s="134" t="s">
        <v>510</v>
      </c>
      <c r="F455" s="85">
        <f>F456+F457</f>
        <v>155000</v>
      </c>
      <c r="G455" s="85">
        <f t="shared" ref="G455" si="229">G456</f>
        <v>0</v>
      </c>
      <c r="H455" s="85">
        <f>H456+H457</f>
        <v>0</v>
      </c>
      <c r="I455" s="85">
        <f t="shared" ref="I455:K455" si="230">I456+I457</f>
        <v>0</v>
      </c>
      <c r="J455" s="85">
        <f t="shared" si="230"/>
        <v>0</v>
      </c>
      <c r="K455" s="85">
        <f t="shared" si="230"/>
        <v>0</v>
      </c>
      <c r="L455" s="50">
        <f t="shared" si="220"/>
        <v>0</v>
      </c>
    </row>
    <row r="456" spans="1:12" ht="10.5" customHeight="1" x14ac:dyDescent="0.25">
      <c r="A456" s="178" t="s">
        <v>397</v>
      </c>
      <c r="B456" s="137" t="s">
        <v>444</v>
      </c>
      <c r="C456" s="137" t="s">
        <v>286</v>
      </c>
      <c r="D456" s="136">
        <v>614516</v>
      </c>
      <c r="E456" s="158" t="s">
        <v>505</v>
      </c>
      <c r="F456" s="31">
        <v>15000</v>
      </c>
      <c r="G456" s="31"/>
      <c r="H456" s="31">
        <v>0</v>
      </c>
      <c r="I456" s="31"/>
      <c r="J456" s="31"/>
      <c r="K456" s="31">
        <f>H456+I456+J456</f>
        <v>0</v>
      </c>
      <c r="L456" s="46">
        <f t="shared" si="220"/>
        <v>0</v>
      </c>
    </row>
    <row r="457" spans="1:12" ht="10.5" customHeight="1" x14ac:dyDescent="0.25">
      <c r="A457" s="111">
        <v>10</v>
      </c>
      <c r="B457" s="136">
        <v>101</v>
      </c>
      <c r="C457" s="137" t="s">
        <v>286</v>
      </c>
      <c r="D457" s="136">
        <v>614525</v>
      </c>
      <c r="E457" s="158" t="s">
        <v>552</v>
      </c>
      <c r="F457" s="31">
        <v>140000</v>
      </c>
      <c r="G457" s="31"/>
      <c r="H457" s="31">
        <v>0</v>
      </c>
      <c r="I457" s="31"/>
      <c r="J457" s="31"/>
      <c r="K457" s="31">
        <f>H457+I457+J457</f>
        <v>0</v>
      </c>
      <c r="L457" s="46">
        <f t="shared" si="220"/>
        <v>0</v>
      </c>
    </row>
    <row r="458" spans="1:12" ht="11.25" customHeight="1" x14ac:dyDescent="0.25">
      <c r="A458" s="178">
        <v>10</v>
      </c>
      <c r="B458" s="137">
        <v>107</v>
      </c>
      <c r="C458" s="137" t="s">
        <v>286</v>
      </c>
      <c r="D458" s="109">
        <v>615000</v>
      </c>
      <c r="E458" s="109" t="s">
        <v>73</v>
      </c>
      <c r="F458" s="85">
        <f>F463+F464+F459+F460+F465</f>
        <v>550745</v>
      </c>
      <c r="G458" s="85">
        <f t="shared" ref="G458" si="231">G463+G464+G459+G460+G465</f>
        <v>219191</v>
      </c>
      <c r="H458" s="85">
        <f>H463+H464+H459+H460+H465+H461+H462</f>
        <v>412230</v>
      </c>
      <c r="I458" s="85">
        <f t="shared" ref="I458:K458" si="232">I463+I464+I459+I460+I465+I461+I462</f>
        <v>0</v>
      </c>
      <c r="J458" s="85">
        <f t="shared" si="232"/>
        <v>104188</v>
      </c>
      <c r="K458" s="85">
        <f t="shared" si="232"/>
        <v>516418</v>
      </c>
      <c r="L458" s="50">
        <f t="shared" si="220"/>
        <v>93.767169924375153</v>
      </c>
    </row>
    <row r="459" spans="1:12" ht="11.25" customHeight="1" x14ac:dyDescent="0.25">
      <c r="A459" s="178" t="s">
        <v>397</v>
      </c>
      <c r="B459" s="137" t="s">
        <v>444</v>
      </c>
      <c r="C459" s="137" t="s">
        <v>286</v>
      </c>
      <c r="D459" s="35">
        <v>615211</v>
      </c>
      <c r="E459" s="153" t="s">
        <v>395</v>
      </c>
      <c r="F459" s="31">
        <v>175907</v>
      </c>
      <c r="G459" s="31">
        <v>175907</v>
      </c>
      <c r="H459" s="31">
        <v>0</v>
      </c>
      <c r="I459" s="31"/>
      <c r="J459" s="31">
        <v>0</v>
      </c>
      <c r="K459" s="31">
        <f t="shared" si="222"/>
        <v>0</v>
      </c>
      <c r="L459" s="46">
        <f t="shared" si="220"/>
        <v>0</v>
      </c>
    </row>
    <row r="460" spans="1:12" ht="11.25" customHeight="1" x14ac:dyDescent="0.25">
      <c r="A460" s="178" t="s">
        <v>397</v>
      </c>
      <c r="B460" s="137" t="s">
        <v>444</v>
      </c>
      <c r="C460" s="137" t="s">
        <v>286</v>
      </c>
      <c r="D460" s="35">
        <v>615211</v>
      </c>
      <c r="E460" s="153" t="s">
        <v>560</v>
      </c>
      <c r="F460" s="31">
        <v>223000</v>
      </c>
      <c r="G460" s="85">
        <v>0</v>
      </c>
      <c r="H460" s="31">
        <v>0</v>
      </c>
      <c r="I460" s="31"/>
      <c r="J460" s="31"/>
      <c r="K460" s="31">
        <f t="shared" si="222"/>
        <v>0</v>
      </c>
      <c r="L460" s="46">
        <f t="shared" si="220"/>
        <v>0</v>
      </c>
    </row>
    <row r="461" spans="1:12" ht="11.25" customHeight="1" x14ac:dyDescent="0.25">
      <c r="A461" s="178" t="s">
        <v>397</v>
      </c>
      <c r="B461" s="137" t="s">
        <v>444</v>
      </c>
      <c r="C461" s="137" t="s">
        <v>286</v>
      </c>
      <c r="D461" s="35">
        <v>615211</v>
      </c>
      <c r="E461" s="153" t="s">
        <v>576</v>
      </c>
      <c r="F461" s="31"/>
      <c r="G461" s="85"/>
      <c r="H461" s="31">
        <v>400000</v>
      </c>
      <c r="I461" s="31"/>
      <c r="J461" s="31"/>
      <c r="K461" s="31">
        <f t="shared" si="222"/>
        <v>400000</v>
      </c>
      <c r="L461" s="46" t="e">
        <f t="shared" si="220"/>
        <v>#DIV/0!</v>
      </c>
    </row>
    <row r="462" spans="1:12" ht="21" customHeight="1" x14ac:dyDescent="0.25">
      <c r="A462" s="178" t="s">
        <v>397</v>
      </c>
      <c r="B462" s="137" t="s">
        <v>444</v>
      </c>
      <c r="C462" s="137" t="s">
        <v>286</v>
      </c>
      <c r="D462" s="35">
        <v>615311</v>
      </c>
      <c r="E462" s="36" t="s">
        <v>587</v>
      </c>
      <c r="F462" s="31"/>
      <c r="G462" s="85"/>
      <c r="H462" s="31"/>
      <c r="I462" s="31"/>
      <c r="J462" s="31">
        <v>57988</v>
      </c>
      <c r="K462" s="31">
        <f t="shared" si="222"/>
        <v>57988</v>
      </c>
      <c r="L462" s="46" t="e">
        <f t="shared" ref="L462:L467" si="233">K462/F462*100</f>
        <v>#DIV/0!</v>
      </c>
    </row>
    <row r="463" spans="1:12" ht="11.25" customHeight="1" x14ac:dyDescent="0.25">
      <c r="A463" s="178">
        <v>10</v>
      </c>
      <c r="B463" s="137">
        <v>107</v>
      </c>
      <c r="C463" s="137" t="s">
        <v>286</v>
      </c>
      <c r="D463" s="35">
        <v>615411</v>
      </c>
      <c r="E463" s="35" t="s">
        <v>396</v>
      </c>
      <c r="F463" s="31">
        <v>71838</v>
      </c>
      <c r="G463" s="31">
        <v>43284</v>
      </c>
      <c r="H463" s="31">
        <v>12230</v>
      </c>
      <c r="I463" s="31"/>
      <c r="J463" s="31">
        <v>46200</v>
      </c>
      <c r="K463" s="31">
        <f t="shared" si="222"/>
        <v>58430</v>
      </c>
      <c r="L463" s="46">
        <f t="shared" si="233"/>
        <v>81.335783290180686</v>
      </c>
    </row>
    <row r="464" spans="1:12" ht="11.25" customHeight="1" x14ac:dyDescent="0.25">
      <c r="A464" s="178" t="s">
        <v>397</v>
      </c>
      <c r="B464" s="137" t="s">
        <v>444</v>
      </c>
      <c r="C464" s="137" t="s">
        <v>286</v>
      </c>
      <c r="D464" s="136">
        <v>615411</v>
      </c>
      <c r="E464" s="136" t="s">
        <v>451</v>
      </c>
      <c r="F464" s="31"/>
      <c r="G464" s="31">
        <v>0</v>
      </c>
      <c r="H464" s="31">
        <v>0</v>
      </c>
      <c r="I464" s="31"/>
      <c r="J464" s="31"/>
      <c r="K464" s="31">
        <f t="shared" si="222"/>
        <v>0</v>
      </c>
      <c r="L464" s="46" t="e">
        <f t="shared" si="233"/>
        <v>#DIV/0!</v>
      </c>
    </row>
    <row r="465" spans="1:12" ht="11.25" customHeight="1" x14ac:dyDescent="0.25">
      <c r="A465" s="178"/>
      <c r="B465" s="137"/>
      <c r="C465" s="137"/>
      <c r="D465" s="136">
        <v>615411</v>
      </c>
      <c r="E465" s="136" t="s">
        <v>562</v>
      </c>
      <c r="F465" s="31">
        <v>80000</v>
      </c>
      <c r="G465" s="31"/>
      <c r="H465" s="31">
        <v>0</v>
      </c>
      <c r="I465" s="31">
        <v>0</v>
      </c>
      <c r="J465" s="31"/>
      <c r="K465" s="31">
        <f t="shared" si="222"/>
        <v>0</v>
      </c>
      <c r="L465" s="46">
        <f t="shared" si="233"/>
        <v>0</v>
      </c>
    </row>
    <row r="466" spans="1:12" ht="11.25" customHeight="1" x14ac:dyDescent="0.25">
      <c r="A466" s="178">
        <v>10</v>
      </c>
      <c r="B466" s="137">
        <v>107</v>
      </c>
      <c r="C466" s="137" t="s">
        <v>286</v>
      </c>
      <c r="D466" s="159"/>
      <c r="E466" s="159" t="s">
        <v>130</v>
      </c>
      <c r="F466" s="85">
        <f>F467</f>
        <v>0</v>
      </c>
      <c r="G466" s="85">
        <f t="shared" ref="G466" si="234">G467</f>
        <v>0</v>
      </c>
      <c r="H466" s="85">
        <f>H467+H468+H469</f>
        <v>0</v>
      </c>
      <c r="I466" s="85">
        <f t="shared" ref="I466:J466" si="235">I467+I468+I469</f>
        <v>0</v>
      </c>
      <c r="J466" s="85">
        <f t="shared" si="235"/>
        <v>260304</v>
      </c>
      <c r="K466" s="85">
        <f>K467+K468+K469</f>
        <v>260304</v>
      </c>
      <c r="L466" s="50" t="e">
        <f t="shared" si="233"/>
        <v>#DIV/0!</v>
      </c>
    </row>
    <row r="467" spans="1:12" ht="21.75" customHeight="1" x14ac:dyDescent="0.25">
      <c r="A467" s="178">
        <v>10</v>
      </c>
      <c r="B467" s="137">
        <v>107</v>
      </c>
      <c r="C467" s="137" t="s">
        <v>286</v>
      </c>
      <c r="D467" s="136">
        <v>821213</v>
      </c>
      <c r="E467" s="36" t="s">
        <v>615</v>
      </c>
      <c r="F467" s="31">
        <v>0</v>
      </c>
      <c r="G467" s="31">
        <v>0</v>
      </c>
      <c r="H467" s="31">
        <v>0</v>
      </c>
      <c r="I467" s="31"/>
      <c r="J467" s="31">
        <v>247863</v>
      </c>
      <c r="K467" s="31">
        <f t="shared" si="222"/>
        <v>247863</v>
      </c>
      <c r="L467" s="46" t="e">
        <f t="shared" si="233"/>
        <v>#DIV/0!</v>
      </c>
    </row>
    <row r="468" spans="1:12" ht="12" customHeight="1" x14ac:dyDescent="0.25">
      <c r="A468" s="178">
        <v>10</v>
      </c>
      <c r="B468" s="137">
        <v>107</v>
      </c>
      <c r="C468" s="137" t="s">
        <v>286</v>
      </c>
      <c r="D468" s="136">
        <v>821311</v>
      </c>
      <c r="E468" s="35" t="s">
        <v>280</v>
      </c>
      <c r="F468" s="31"/>
      <c r="G468" s="31"/>
      <c r="H468" s="31"/>
      <c r="I468" s="31"/>
      <c r="J468" s="31">
        <v>6000</v>
      </c>
      <c r="K468" s="31">
        <f t="shared" si="222"/>
        <v>6000</v>
      </c>
      <c r="L468" s="46" t="e">
        <f t="shared" ref="L468:L469" si="236">K468/F468*100</f>
        <v>#DIV/0!</v>
      </c>
    </row>
    <row r="469" spans="1:12" ht="12" customHeight="1" x14ac:dyDescent="0.25">
      <c r="A469" s="178">
        <v>10</v>
      </c>
      <c r="B469" s="137">
        <v>107</v>
      </c>
      <c r="C469" s="137" t="s">
        <v>286</v>
      </c>
      <c r="D469" s="136">
        <v>821312</v>
      </c>
      <c r="E469" s="35" t="s">
        <v>281</v>
      </c>
      <c r="F469" s="31"/>
      <c r="G469" s="31"/>
      <c r="H469" s="31"/>
      <c r="I469" s="31"/>
      <c r="J469" s="31">
        <v>6441</v>
      </c>
      <c r="K469" s="31">
        <f t="shared" si="222"/>
        <v>6441</v>
      </c>
      <c r="L469" s="46" t="e">
        <f t="shared" si="236"/>
        <v>#DIV/0!</v>
      </c>
    </row>
    <row r="470" spans="1:12" ht="10.5" customHeight="1" x14ac:dyDescent="0.25">
      <c r="A470" s="241"/>
      <c r="B470" s="242"/>
      <c r="C470" s="242"/>
      <c r="D470" s="243"/>
      <c r="E470" s="244" t="s">
        <v>368</v>
      </c>
      <c r="F470" s="245">
        <v>9</v>
      </c>
      <c r="G470" s="246"/>
      <c r="H470" s="246"/>
      <c r="I470" s="246"/>
      <c r="J470" s="246"/>
      <c r="K470" s="246"/>
      <c r="L470" s="247"/>
    </row>
    <row r="471" spans="1:12" ht="12" customHeight="1" x14ac:dyDescent="0.25">
      <c r="A471" s="359" t="s">
        <v>466</v>
      </c>
      <c r="B471" s="359"/>
      <c r="C471" s="359"/>
      <c r="D471" s="359"/>
      <c r="E471" s="359"/>
    </row>
    <row r="472" spans="1:12" ht="23.25" customHeight="1" x14ac:dyDescent="0.25">
      <c r="A472" s="346" t="s">
        <v>78</v>
      </c>
      <c r="B472" s="348" t="s">
        <v>283</v>
      </c>
      <c r="C472" s="348" t="s">
        <v>284</v>
      </c>
      <c r="D472" s="350" t="s">
        <v>285</v>
      </c>
      <c r="E472" s="343" t="s">
        <v>79</v>
      </c>
      <c r="F472" s="353" t="s">
        <v>462</v>
      </c>
      <c r="G472" s="353" t="s">
        <v>569</v>
      </c>
      <c r="H472" s="343" t="s">
        <v>567</v>
      </c>
      <c r="I472" s="343"/>
      <c r="J472" s="343"/>
      <c r="K472" s="343"/>
      <c r="L472" s="341" t="s">
        <v>558</v>
      </c>
    </row>
    <row r="473" spans="1:12" ht="37.5" customHeight="1" x14ac:dyDescent="0.25">
      <c r="A473" s="347"/>
      <c r="B473" s="349"/>
      <c r="C473" s="349"/>
      <c r="D473" s="351"/>
      <c r="E473" s="352"/>
      <c r="F473" s="354"/>
      <c r="G473" s="354"/>
      <c r="H473" s="125" t="s">
        <v>303</v>
      </c>
      <c r="I473" s="125" t="s">
        <v>304</v>
      </c>
      <c r="J473" s="125" t="s">
        <v>305</v>
      </c>
      <c r="K473" s="126" t="s">
        <v>306</v>
      </c>
      <c r="L473" s="342"/>
    </row>
    <row r="474" spans="1:12" ht="9" customHeight="1" x14ac:dyDescent="0.25">
      <c r="A474" s="127">
        <v>1</v>
      </c>
      <c r="B474" s="128">
        <v>2</v>
      </c>
      <c r="C474" s="128">
        <v>3</v>
      </c>
      <c r="D474" s="129">
        <v>4</v>
      </c>
      <c r="E474" s="128">
        <v>5</v>
      </c>
      <c r="F474" s="129">
        <v>6</v>
      </c>
      <c r="G474" s="129">
        <v>7</v>
      </c>
      <c r="H474" s="129">
        <v>9</v>
      </c>
      <c r="I474" s="129">
        <v>10</v>
      </c>
      <c r="J474" s="129">
        <v>11</v>
      </c>
      <c r="K474" s="129">
        <v>12</v>
      </c>
      <c r="L474" s="130">
        <v>13</v>
      </c>
    </row>
    <row r="475" spans="1:12" ht="11.25" customHeight="1" x14ac:dyDescent="0.25">
      <c r="A475" s="174"/>
      <c r="B475" s="175"/>
      <c r="C475" s="175"/>
      <c r="D475" s="176"/>
      <c r="E475" s="177" t="s">
        <v>137</v>
      </c>
      <c r="F475" s="85">
        <f t="shared" ref="F475:K475" si="237">F476+F479+F487+F489+F545+F549+F555+F576+F574</f>
        <v>2056785</v>
      </c>
      <c r="G475" s="85">
        <f t="shared" si="237"/>
        <v>1331116</v>
      </c>
      <c r="H475" s="85">
        <f t="shared" si="237"/>
        <v>2357631</v>
      </c>
      <c r="I475" s="85">
        <f t="shared" si="237"/>
        <v>0</v>
      </c>
      <c r="J475" s="85">
        <f t="shared" si="237"/>
        <v>69241</v>
      </c>
      <c r="K475" s="85">
        <f t="shared" si="237"/>
        <v>2426872</v>
      </c>
      <c r="L475" s="50">
        <f t="shared" ref="L475:L509" si="238">K475/F475*100</f>
        <v>117.99347039189803</v>
      </c>
    </row>
    <row r="476" spans="1:12" ht="11.25" customHeight="1" x14ac:dyDescent="0.25">
      <c r="A476" s="178">
        <v>10</v>
      </c>
      <c r="B476" s="137">
        <v>108</v>
      </c>
      <c r="C476" s="137" t="s">
        <v>286</v>
      </c>
      <c r="D476" s="109">
        <v>611100</v>
      </c>
      <c r="E476" s="109" t="s">
        <v>359</v>
      </c>
      <c r="F476" s="85">
        <f>F477+F478</f>
        <v>667789</v>
      </c>
      <c r="G476" s="85">
        <f>G477+G478</f>
        <v>483413</v>
      </c>
      <c r="H476" s="85">
        <f t="shared" ref="H476:J476" si="239">H477+H478</f>
        <v>631451</v>
      </c>
      <c r="I476" s="85">
        <f t="shared" si="239"/>
        <v>0</v>
      </c>
      <c r="J476" s="85">
        <f t="shared" si="239"/>
        <v>0</v>
      </c>
      <c r="K476" s="85">
        <f t="shared" ref="K476:K582" si="240">H476+I476+J476</f>
        <v>631451</v>
      </c>
      <c r="L476" s="50">
        <f t="shared" si="238"/>
        <v>94.5584608311907</v>
      </c>
    </row>
    <row r="477" spans="1:12" ht="11.25" customHeight="1" x14ac:dyDescent="0.25">
      <c r="A477" s="178">
        <v>10</v>
      </c>
      <c r="B477" s="137">
        <v>108</v>
      </c>
      <c r="C477" s="137" t="s">
        <v>286</v>
      </c>
      <c r="D477" s="35">
        <v>611111</v>
      </c>
      <c r="E477" s="35" t="s">
        <v>360</v>
      </c>
      <c r="F477" s="31">
        <v>456986</v>
      </c>
      <c r="G477" s="31">
        <v>333805</v>
      </c>
      <c r="H477" s="31">
        <v>435699</v>
      </c>
      <c r="I477" s="31"/>
      <c r="J477" s="31"/>
      <c r="K477" s="31">
        <f t="shared" si="240"/>
        <v>435699</v>
      </c>
      <c r="L477" s="46">
        <f t="shared" si="238"/>
        <v>95.341870429291049</v>
      </c>
    </row>
    <row r="478" spans="1:12" ht="11.25" customHeight="1" x14ac:dyDescent="0.25">
      <c r="A478" s="178">
        <v>10</v>
      </c>
      <c r="B478" s="137">
        <v>108</v>
      </c>
      <c r="C478" s="137" t="s">
        <v>286</v>
      </c>
      <c r="D478" s="35">
        <v>611130</v>
      </c>
      <c r="E478" s="35" t="s">
        <v>361</v>
      </c>
      <c r="F478" s="31">
        <v>210803</v>
      </c>
      <c r="G478" s="31">
        <v>149608</v>
      </c>
      <c r="H478" s="31">
        <v>195752</v>
      </c>
      <c r="I478" s="31"/>
      <c r="J478" s="31"/>
      <c r="K478" s="31">
        <f t="shared" si="240"/>
        <v>195752</v>
      </c>
      <c r="L478" s="46">
        <f t="shared" si="238"/>
        <v>92.860158536643212</v>
      </c>
    </row>
    <row r="479" spans="1:12" ht="11.25" customHeight="1" x14ac:dyDescent="0.25">
      <c r="A479" s="178">
        <v>10</v>
      </c>
      <c r="B479" s="137">
        <v>108</v>
      </c>
      <c r="C479" s="137" t="s">
        <v>286</v>
      </c>
      <c r="D479" s="109">
        <v>611200</v>
      </c>
      <c r="E479" s="109" t="s">
        <v>362</v>
      </c>
      <c r="F479" s="85">
        <f>F480+F481+F482+F483+F485+F486+F484</f>
        <v>175783</v>
      </c>
      <c r="G479" s="85">
        <f t="shared" ref="G479:H479" si="241">G480+G481+G482+G483+G485+G486+G484</f>
        <v>111419</v>
      </c>
      <c r="H479" s="85">
        <f t="shared" si="241"/>
        <v>158922</v>
      </c>
      <c r="I479" s="85">
        <f>I480+I481+I482+I483+I485+I486</f>
        <v>0</v>
      </c>
      <c r="J479" s="85">
        <f t="shared" ref="J479" si="242">J480+J481+J482+J483+J485+J486</f>
        <v>0</v>
      </c>
      <c r="K479" s="85">
        <f>K480+K481+K482+K483+K485+K486+K484</f>
        <v>158922</v>
      </c>
      <c r="L479" s="50">
        <f t="shared" si="238"/>
        <v>90.408059937536621</v>
      </c>
    </row>
    <row r="480" spans="1:12" ht="11.25" customHeight="1" x14ac:dyDescent="0.25">
      <c r="A480" s="178">
        <v>10</v>
      </c>
      <c r="B480" s="137">
        <v>108</v>
      </c>
      <c r="C480" s="137" t="s">
        <v>286</v>
      </c>
      <c r="D480" s="35">
        <v>611211</v>
      </c>
      <c r="E480" s="35" t="s">
        <v>50</v>
      </c>
      <c r="F480" s="31">
        <v>9598</v>
      </c>
      <c r="G480" s="31">
        <v>6830</v>
      </c>
      <c r="H480" s="31">
        <v>9598</v>
      </c>
      <c r="I480" s="31"/>
      <c r="J480" s="31"/>
      <c r="K480" s="31">
        <f t="shared" si="240"/>
        <v>9598</v>
      </c>
      <c r="L480" s="46">
        <f t="shared" si="238"/>
        <v>100</v>
      </c>
    </row>
    <row r="481" spans="1:12" ht="11.25" customHeight="1" x14ac:dyDescent="0.25">
      <c r="A481" s="178">
        <v>10</v>
      </c>
      <c r="B481" s="137">
        <v>108</v>
      </c>
      <c r="C481" s="137" t="s">
        <v>286</v>
      </c>
      <c r="D481" s="35">
        <v>611221</v>
      </c>
      <c r="E481" s="35" t="s">
        <v>51</v>
      </c>
      <c r="F481" s="31">
        <v>71525</v>
      </c>
      <c r="G481" s="31">
        <v>47719</v>
      </c>
      <c r="H481" s="31">
        <v>70224</v>
      </c>
      <c r="I481" s="31"/>
      <c r="J481" s="31"/>
      <c r="K481" s="31">
        <f t="shared" si="240"/>
        <v>70224</v>
      </c>
      <c r="L481" s="46">
        <f t="shared" si="238"/>
        <v>98.181055574973783</v>
      </c>
    </row>
    <row r="482" spans="1:12" ht="11.25" customHeight="1" x14ac:dyDescent="0.25">
      <c r="A482" s="178">
        <v>10</v>
      </c>
      <c r="B482" s="137">
        <v>108</v>
      </c>
      <c r="C482" s="137" t="s">
        <v>286</v>
      </c>
      <c r="D482" s="35">
        <v>611224</v>
      </c>
      <c r="E482" s="35" t="s">
        <v>52</v>
      </c>
      <c r="F482" s="31">
        <v>15609</v>
      </c>
      <c r="G482" s="31">
        <v>15136</v>
      </c>
      <c r="H482" s="31">
        <v>16000</v>
      </c>
      <c r="I482" s="31"/>
      <c r="J482" s="31"/>
      <c r="K482" s="31">
        <f t="shared" si="240"/>
        <v>16000</v>
      </c>
      <c r="L482" s="46">
        <f t="shared" si="238"/>
        <v>102.50496508424627</v>
      </c>
    </row>
    <row r="483" spans="1:12" ht="11.25" customHeight="1" x14ac:dyDescent="0.25">
      <c r="A483" s="178">
        <v>10</v>
      </c>
      <c r="B483" s="137">
        <v>108</v>
      </c>
      <c r="C483" s="137" t="s">
        <v>286</v>
      </c>
      <c r="D483" s="35">
        <v>611225</v>
      </c>
      <c r="E483" s="35" t="s">
        <v>53</v>
      </c>
      <c r="F483" s="31">
        <v>27951</v>
      </c>
      <c r="G483" s="31">
        <v>9757</v>
      </c>
      <c r="H483" s="31">
        <v>19000</v>
      </c>
      <c r="I483" s="31"/>
      <c r="J483" s="31"/>
      <c r="K483" s="31">
        <f t="shared" si="240"/>
        <v>19000</v>
      </c>
      <c r="L483" s="46">
        <f t="shared" si="238"/>
        <v>67.976101033952276</v>
      </c>
    </row>
    <row r="484" spans="1:12" ht="11.25" customHeight="1" x14ac:dyDescent="0.25">
      <c r="A484" s="178" t="s">
        <v>397</v>
      </c>
      <c r="B484" s="137" t="s">
        <v>440</v>
      </c>
      <c r="C484" s="137" t="s">
        <v>286</v>
      </c>
      <c r="D484" s="35">
        <v>611226</v>
      </c>
      <c r="E484" s="35" t="s">
        <v>530</v>
      </c>
      <c r="F484" s="31">
        <v>9100</v>
      </c>
      <c r="G484" s="31">
        <v>1673</v>
      </c>
      <c r="H484" s="31">
        <v>9100</v>
      </c>
      <c r="I484" s="31"/>
      <c r="J484" s="31"/>
      <c r="K484" s="31">
        <f t="shared" si="240"/>
        <v>9100</v>
      </c>
      <c r="L484" s="46">
        <f t="shared" si="238"/>
        <v>100</v>
      </c>
    </row>
    <row r="485" spans="1:12" ht="11.25" customHeight="1" x14ac:dyDescent="0.25">
      <c r="A485" s="178">
        <v>10</v>
      </c>
      <c r="B485" s="137">
        <v>108</v>
      </c>
      <c r="C485" s="137" t="s">
        <v>286</v>
      </c>
      <c r="D485" s="35">
        <v>611227</v>
      </c>
      <c r="E485" s="35" t="s">
        <v>54</v>
      </c>
      <c r="F485" s="31">
        <v>37000</v>
      </c>
      <c r="G485" s="31">
        <v>30304</v>
      </c>
      <c r="H485" s="31">
        <v>30000</v>
      </c>
      <c r="I485" s="31"/>
      <c r="J485" s="31"/>
      <c r="K485" s="31">
        <f t="shared" si="240"/>
        <v>30000</v>
      </c>
      <c r="L485" s="46">
        <f t="shared" si="238"/>
        <v>81.081081081081081</v>
      </c>
    </row>
    <row r="486" spans="1:12" ht="11.25" customHeight="1" x14ac:dyDescent="0.25">
      <c r="A486" s="178">
        <v>10</v>
      </c>
      <c r="B486" s="137">
        <v>108</v>
      </c>
      <c r="C486" s="137" t="s">
        <v>286</v>
      </c>
      <c r="D486" s="35">
        <v>611229</v>
      </c>
      <c r="E486" s="35" t="s">
        <v>132</v>
      </c>
      <c r="F486" s="31">
        <v>5000</v>
      </c>
      <c r="G486" s="31">
        <v>0</v>
      </c>
      <c r="H486" s="31">
        <v>5000</v>
      </c>
      <c r="I486" s="31"/>
      <c r="J486" s="31"/>
      <c r="K486" s="31">
        <f t="shared" si="240"/>
        <v>5000</v>
      </c>
      <c r="L486" s="46">
        <f t="shared" si="238"/>
        <v>100</v>
      </c>
    </row>
    <row r="487" spans="1:12" ht="11.25" customHeight="1" x14ac:dyDescent="0.25">
      <c r="A487" s="178">
        <v>10</v>
      </c>
      <c r="B487" s="137">
        <v>108</v>
      </c>
      <c r="C487" s="137" t="s">
        <v>286</v>
      </c>
      <c r="D487" s="109">
        <v>612000</v>
      </c>
      <c r="E487" s="109" t="s">
        <v>363</v>
      </c>
      <c r="F487" s="85">
        <f>F488</f>
        <v>68401</v>
      </c>
      <c r="G487" s="85">
        <f t="shared" ref="G487:J487" si="243">G488</f>
        <v>50674</v>
      </c>
      <c r="H487" s="85">
        <f t="shared" si="243"/>
        <v>66303</v>
      </c>
      <c r="I487" s="85">
        <f t="shared" si="243"/>
        <v>0</v>
      </c>
      <c r="J487" s="85">
        <f t="shared" si="243"/>
        <v>0</v>
      </c>
      <c r="K487" s="85">
        <f t="shared" si="240"/>
        <v>66303</v>
      </c>
      <c r="L487" s="50">
        <f t="shared" si="238"/>
        <v>96.932793380213738</v>
      </c>
    </row>
    <row r="488" spans="1:12" ht="11.25" customHeight="1" x14ac:dyDescent="0.25">
      <c r="A488" s="178">
        <v>10</v>
      </c>
      <c r="B488" s="137">
        <v>108</v>
      </c>
      <c r="C488" s="137" t="s">
        <v>286</v>
      </c>
      <c r="D488" s="35">
        <v>612110</v>
      </c>
      <c r="E488" s="35" t="s">
        <v>363</v>
      </c>
      <c r="F488" s="31">
        <v>68401</v>
      </c>
      <c r="G488" s="31">
        <v>50674</v>
      </c>
      <c r="H488" s="31">
        <v>66303</v>
      </c>
      <c r="I488" s="31"/>
      <c r="J488" s="31"/>
      <c r="K488" s="31">
        <f t="shared" si="240"/>
        <v>66303</v>
      </c>
      <c r="L488" s="46">
        <f t="shared" si="238"/>
        <v>96.932793380213738</v>
      </c>
    </row>
    <row r="489" spans="1:12" ht="11.25" customHeight="1" x14ac:dyDescent="0.25">
      <c r="A489" s="178">
        <v>10</v>
      </c>
      <c r="B489" s="137">
        <v>108</v>
      </c>
      <c r="C489" s="137" t="s">
        <v>286</v>
      </c>
      <c r="D489" s="109">
        <v>613000</v>
      </c>
      <c r="E489" s="109" t="s">
        <v>364</v>
      </c>
      <c r="F489" s="85">
        <f t="shared" ref="F489:J489" si="244">F490+F493+F497+F505+F513+F517+F519+F527+F531</f>
        <v>385189</v>
      </c>
      <c r="G489" s="85">
        <f>G490+G493+G497+G505+G513+G517+G519+G527+G531</f>
        <v>258634</v>
      </c>
      <c r="H489" s="85">
        <f>H490+H493+H497+H505+H513+H517+H519+H527+H531</f>
        <v>493305</v>
      </c>
      <c r="I489" s="85">
        <f t="shared" si="244"/>
        <v>0</v>
      </c>
      <c r="J489" s="85">
        <f t="shared" si="244"/>
        <v>500</v>
      </c>
      <c r="K489" s="85">
        <f t="shared" si="240"/>
        <v>493805</v>
      </c>
      <c r="L489" s="50">
        <f t="shared" si="238"/>
        <v>128.19810534568745</v>
      </c>
    </row>
    <row r="490" spans="1:12" ht="11.25" customHeight="1" x14ac:dyDescent="0.25">
      <c r="A490" s="178">
        <v>10</v>
      </c>
      <c r="B490" s="137">
        <v>109</v>
      </c>
      <c r="C490" s="137" t="s">
        <v>286</v>
      </c>
      <c r="D490" s="109">
        <v>613100</v>
      </c>
      <c r="E490" s="109" t="s">
        <v>365</v>
      </c>
      <c r="F490" s="85">
        <f>F491+F492</f>
        <v>17000</v>
      </c>
      <c r="G490" s="85">
        <f t="shared" ref="G490:K490" si="245">G491+G492</f>
        <v>10364</v>
      </c>
      <c r="H490" s="85">
        <f t="shared" si="245"/>
        <v>17000</v>
      </c>
      <c r="I490" s="85">
        <f t="shared" si="245"/>
        <v>0</v>
      </c>
      <c r="J490" s="85">
        <f t="shared" si="245"/>
        <v>0</v>
      </c>
      <c r="K490" s="85">
        <f t="shared" si="245"/>
        <v>17000</v>
      </c>
      <c r="L490" s="46">
        <f t="shared" si="238"/>
        <v>100</v>
      </c>
    </row>
    <row r="491" spans="1:12" ht="11.25" customHeight="1" x14ac:dyDescent="0.25">
      <c r="A491" s="178">
        <v>10</v>
      </c>
      <c r="B491" s="137">
        <v>108</v>
      </c>
      <c r="C491" s="137" t="s">
        <v>286</v>
      </c>
      <c r="D491" s="35">
        <v>613100</v>
      </c>
      <c r="E491" s="35" t="s">
        <v>365</v>
      </c>
      <c r="F491" s="31">
        <v>2000</v>
      </c>
      <c r="G491" s="31">
        <v>710</v>
      </c>
      <c r="H491" s="31">
        <v>2000</v>
      </c>
      <c r="I491" s="31"/>
      <c r="J491" s="31"/>
      <c r="K491" s="31">
        <f t="shared" si="240"/>
        <v>2000</v>
      </c>
      <c r="L491" s="46">
        <f t="shared" si="238"/>
        <v>100</v>
      </c>
    </row>
    <row r="492" spans="1:12" ht="11.25" customHeight="1" x14ac:dyDescent="0.25">
      <c r="A492" s="178">
        <v>10</v>
      </c>
      <c r="B492" s="137">
        <v>108</v>
      </c>
      <c r="C492" s="137" t="s">
        <v>286</v>
      </c>
      <c r="D492" s="139">
        <v>613115</v>
      </c>
      <c r="E492" s="35" t="s">
        <v>385</v>
      </c>
      <c r="F492" s="31">
        <v>15000</v>
      </c>
      <c r="G492" s="31">
        <v>9654</v>
      </c>
      <c r="H492" s="31">
        <v>15000</v>
      </c>
      <c r="I492" s="31"/>
      <c r="J492" s="31"/>
      <c r="K492" s="31">
        <f t="shared" si="240"/>
        <v>15000</v>
      </c>
      <c r="L492" s="46">
        <f t="shared" si="238"/>
        <v>100</v>
      </c>
    </row>
    <row r="493" spans="1:12" ht="11.25" customHeight="1" x14ac:dyDescent="0.25">
      <c r="A493" s="178">
        <v>10</v>
      </c>
      <c r="B493" s="137" t="s">
        <v>440</v>
      </c>
      <c r="C493" s="137" t="s">
        <v>286</v>
      </c>
      <c r="D493" s="142">
        <v>613200</v>
      </c>
      <c r="E493" s="109" t="s">
        <v>60</v>
      </c>
      <c r="F493" s="85">
        <f>F495+F496</f>
        <v>40000</v>
      </c>
      <c r="G493" s="85">
        <f t="shared" ref="G493" si="246">G495+G496</f>
        <v>29697</v>
      </c>
      <c r="H493" s="85">
        <f>H495+H496+H494</f>
        <v>43000</v>
      </c>
      <c r="I493" s="85">
        <f t="shared" ref="I493:K493" si="247">I495+I496+I494</f>
        <v>0</v>
      </c>
      <c r="J493" s="85">
        <f t="shared" si="247"/>
        <v>0</v>
      </c>
      <c r="K493" s="85">
        <f t="shared" si="247"/>
        <v>43000</v>
      </c>
      <c r="L493" s="46">
        <f t="shared" si="238"/>
        <v>107.5</v>
      </c>
    </row>
    <row r="494" spans="1:12" ht="11.25" customHeight="1" x14ac:dyDescent="0.25">
      <c r="A494" s="44">
        <v>10</v>
      </c>
      <c r="B494" s="22">
        <v>101</v>
      </c>
      <c r="C494" s="285" t="s">
        <v>286</v>
      </c>
      <c r="D494" s="284">
        <v>613211</v>
      </c>
      <c r="E494" s="25" t="s">
        <v>570</v>
      </c>
      <c r="F494" s="85"/>
      <c r="G494" s="85"/>
      <c r="H494" s="31">
        <v>3000</v>
      </c>
      <c r="I494" s="85"/>
      <c r="J494" s="85"/>
      <c r="K494" s="31">
        <f t="shared" ref="K494:K496" si="248">H494+I494+J494</f>
        <v>3000</v>
      </c>
      <c r="L494" s="46" t="e">
        <f t="shared" si="238"/>
        <v>#DIV/0!</v>
      </c>
    </row>
    <row r="495" spans="1:12" ht="11.25" customHeight="1" x14ac:dyDescent="0.25">
      <c r="A495" s="178">
        <v>10</v>
      </c>
      <c r="B495" s="137" t="s">
        <v>440</v>
      </c>
      <c r="C495" s="137" t="s">
        <v>286</v>
      </c>
      <c r="D495" s="139">
        <v>613211</v>
      </c>
      <c r="E495" s="35" t="s">
        <v>86</v>
      </c>
      <c r="F495" s="31">
        <v>25000</v>
      </c>
      <c r="G495" s="31">
        <v>17849</v>
      </c>
      <c r="H495" s="31">
        <v>25000</v>
      </c>
      <c r="I495" s="31"/>
      <c r="J495" s="31"/>
      <c r="K495" s="31">
        <f t="shared" si="248"/>
        <v>25000</v>
      </c>
      <c r="L495" s="46">
        <f t="shared" si="238"/>
        <v>100</v>
      </c>
    </row>
    <row r="496" spans="1:12" ht="11.25" customHeight="1" x14ac:dyDescent="0.25">
      <c r="A496" s="178">
        <v>10</v>
      </c>
      <c r="B496" s="137" t="s">
        <v>440</v>
      </c>
      <c r="C496" s="137" t="s">
        <v>286</v>
      </c>
      <c r="D496" s="139">
        <v>613212</v>
      </c>
      <c r="E496" s="35" t="s">
        <v>222</v>
      </c>
      <c r="F496" s="31">
        <v>15000</v>
      </c>
      <c r="G496" s="31">
        <v>11848</v>
      </c>
      <c r="H496" s="31">
        <v>15000</v>
      </c>
      <c r="I496" s="31"/>
      <c r="J496" s="31"/>
      <c r="K496" s="31">
        <f t="shared" si="248"/>
        <v>15000</v>
      </c>
      <c r="L496" s="46">
        <f t="shared" si="238"/>
        <v>100</v>
      </c>
    </row>
    <row r="497" spans="1:12" ht="11.25" customHeight="1" x14ac:dyDescent="0.25">
      <c r="A497" s="178">
        <v>10</v>
      </c>
      <c r="B497" s="137" t="s">
        <v>440</v>
      </c>
      <c r="C497" s="137" t="s">
        <v>286</v>
      </c>
      <c r="D497" s="142">
        <v>613300</v>
      </c>
      <c r="E497" s="109" t="s">
        <v>61</v>
      </c>
      <c r="F497" s="85">
        <f>SUM(F499:F504)</f>
        <v>63500</v>
      </c>
      <c r="G497" s="85">
        <f t="shared" ref="G497" si="249">SUM(G499:G504)</f>
        <v>34519</v>
      </c>
      <c r="H497" s="85">
        <f>SUM(H498:H504)</f>
        <v>63500</v>
      </c>
      <c r="I497" s="85">
        <f t="shared" ref="I497:K497" si="250">SUM(I498:I504)</f>
        <v>0</v>
      </c>
      <c r="J497" s="85">
        <f t="shared" si="250"/>
        <v>0</v>
      </c>
      <c r="K497" s="85">
        <f t="shared" si="250"/>
        <v>63500</v>
      </c>
      <c r="L497" s="46">
        <f t="shared" si="238"/>
        <v>100</v>
      </c>
    </row>
    <row r="498" spans="1:12" ht="11.25" customHeight="1" x14ac:dyDescent="0.25">
      <c r="A498" s="44">
        <v>10</v>
      </c>
      <c r="B498" s="22">
        <v>101</v>
      </c>
      <c r="C498" s="285" t="s">
        <v>286</v>
      </c>
      <c r="D498" s="286">
        <v>613300</v>
      </c>
      <c r="E498" s="25" t="s">
        <v>571</v>
      </c>
      <c r="F498" s="31"/>
      <c r="G498" s="31"/>
      <c r="H498" s="31">
        <v>3000</v>
      </c>
      <c r="I498" s="31"/>
      <c r="J498" s="31"/>
      <c r="K498" s="31">
        <f t="shared" ref="K498:K504" si="251">H498+I498+J498</f>
        <v>3000</v>
      </c>
      <c r="L498" s="46" t="e">
        <f t="shared" si="238"/>
        <v>#DIV/0!</v>
      </c>
    </row>
    <row r="499" spans="1:12" ht="11.25" customHeight="1" x14ac:dyDescent="0.25">
      <c r="A499" s="178">
        <v>10</v>
      </c>
      <c r="B499" s="137" t="s">
        <v>440</v>
      </c>
      <c r="C499" s="137" t="s">
        <v>286</v>
      </c>
      <c r="D499" s="35">
        <v>613311</v>
      </c>
      <c r="E499" s="35" t="s">
        <v>174</v>
      </c>
      <c r="F499" s="31">
        <v>12000</v>
      </c>
      <c r="G499" s="31">
        <v>6916</v>
      </c>
      <c r="H499" s="31">
        <v>10000</v>
      </c>
      <c r="I499" s="31"/>
      <c r="J499" s="31"/>
      <c r="K499" s="31">
        <f t="shared" si="251"/>
        <v>10000</v>
      </c>
      <c r="L499" s="46">
        <f t="shared" si="238"/>
        <v>83.333333333333343</v>
      </c>
    </row>
    <row r="500" spans="1:12" ht="11.25" customHeight="1" x14ac:dyDescent="0.25">
      <c r="A500" s="178">
        <v>10</v>
      </c>
      <c r="B500" s="137" t="s">
        <v>440</v>
      </c>
      <c r="C500" s="137" t="s">
        <v>286</v>
      </c>
      <c r="D500" s="35">
        <v>613312</v>
      </c>
      <c r="E500" s="35" t="s">
        <v>175</v>
      </c>
      <c r="F500" s="31">
        <v>6000</v>
      </c>
      <c r="G500" s="31">
        <v>3928</v>
      </c>
      <c r="H500" s="31">
        <v>5000</v>
      </c>
      <c r="I500" s="31"/>
      <c r="J500" s="31"/>
      <c r="K500" s="31">
        <f t="shared" si="251"/>
        <v>5000</v>
      </c>
      <c r="L500" s="46">
        <f t="shared" si="238"/>
        <v>83.333333333333343</v>
      </c>
    </row>
    <row r="501" spans="1:12" ht="11.25" customHeight="1" x14ac:dyDescent="0.25">
      <c r="A501" s="178">
        <v>10</v>
      </c>
      <c r="B501" s="137" t="s">
        <v>440</v>
      </c>
      <c r="C501" s="137" t="s">
        <v>286</v>
      </c>
      <c r="D501" s="35">
        <v>613314</v>
      </c>
      <c r="E501" s="35" t="s">
        <v>151</v>
      </c>
      <c r="F501" s="31">
        <v>30000</v>
      </c>
      <c r="G501" s="31">
        <v>14122</v>
      </c>
      <c r="H501" s="31">
        <v>30000</v>
      </c>
      <c r="I501" s="31"/>
      <c r="J501" s="31"/>
      <c r="K501" s="31">
        <f t="shared" si="251"/>
        <v>30000</v>
      </c>
      <c r="L501" s="46">
        <f t="shared" si="238"/>
        <v>100</v>
      </c>
    </row>
    <row r="502" spans="1:12" ht="11.25" customHeight="1" x14ac:dyDescent="0.25">
      <c r="A502" s="178">
        <v>10</v>
      </c>
      <c r="B502" s="137" t="s">
        <v>440</v>
      </c>
      <c r="C502" s="137" t="s">
        <v>286</v>
      </c>
      <c r="D502" s="35">
        <v>613316</v>
      </c>
      <c r="E502" s="35" t="s">
        <v>386</v>
      </c>
      <c r="F502" s="31">
        <v>500</v>
      </c>
      <c r="G502" s="31">
        <v>0</v>
      </c>
      <c r="H502" s="31">
        <v>500</v>
      </c>
      <c r="I502" s="31"/>
      <c r="J502" s="31"/>
      <c r="K502" s="31">
        <f t="shared" si="251"/>
        <v>500</v>
      </c>
      <c r="L502" s="46">
        <f t="shared" si="238"/>
        <v>100</v>
      </c>
    </row>
    <row r="503" spans="1:12" ht="11.25" customHeight="1" x14ac:dyDescent="0.25">
      <c r="A503" s="178">
        <v>10</v>
      </c>
      <c r="B503" s="137" t="s">
        <v>440</v>
      </c>
      <c r="C503" s="137" t="s">
        <v>286</v>
      </c>
      <c r="D503" s="35">
        <v>613321</v>
      </c>
      <c r="E503" s="35" t="s">
        <v>116</v>
      </c>
      <c r="F503" s="31">
        <v>12000</v>
      </c>
      <c r="G503" s="31">
        <v>7730</v>
      </c>
      <c r="H503" s="31">
        <v>12000</v>
      </c>
      <c r="I503" s="31"/>
      <c r="J503" s="31"/>
      <c r="K503" s="31">
        <f t="shared" si="251"/>
        <v>12000</v>
      </c>
      <c r="L503" s="46">
        <f t="shared" si="238"/>
        <v>100</v>
      </c>
    </row>
    <row r="504" spans="1:12" ht="11.25" customHeight="1" x14ac:dyDescent="0.25">
      <c r="A504" s="178" t="s">
        <v>397</v>
      </c>
      <c r="B504" s="137" t="s">
        <v>440</v>
      </c>
      <c r="C504" s="137" t="s">
        <v>286</v>
      </c>
      <c r="D504" s="35">
        <v>613327</v>
      </c>
      <c r="E504" s="35" t="s">
        <v>461</v>
      </c>
      <c r="F504" s="31">
        <v>3000</v>
      </c>
      <c r="G504" s="31">
        <v>1823</v>
      </c>
      <c r="H504" s="31">
        <v>3000</v>
      </c>
      <c r="I504" s="31"/>
      <c r="J504" s="31"/>
      <c r="K504" s="31">
        <f t="shared" si="251"/>
        <v>3000</v>
      </c>
      <c r="L504" s="46">
        <f t="shared" si="238"/>
        <v>100</v>
      </c>
    </row>
    <row r="505" spans="1:12" ht="11.25" customHeight="1" x14ac:dyDescent="0.25">
      <c r="A505" s="178">
        <v>10</v>
      </c>
      <c r="B505" s="137" t="s">
        <v>440</v>
      </c>
      <c r="C505" s="137" t="s">
        <v>286</v>
      </c>
      <c r="D505" s="109">
        <v>613400</v>
      </c>
      <c r="E505" s="109" t="s">
        <v>62</v>
      </c>
      <c r="F505" s="85">
        <f>SUM(F507:F512)</f>
        <v>37667</v>
      </c>
      <c r="G505" s="85">
        <f t="shared" ref="G505" si="252">SUM(G507:G512)</f>
        <v>30512</v>
      </c>
      <c r="H505" s="85">
        <f>SUM(H506:H512)</f>
        <v>42000</v>
      </c>
      <c r="I505" s="85">
        <f t="shared" ref="I505:K505" si="253">SUM(I506:I512)</f>
        <v>0</v>
      </c>
      <c r="J505" s="85">
        <f t="shared" si="253"/>
        <v>0</v>
      </c>
      <c r="K505" s="85">
        <f t="shared" si="253"/>
        <v>42000</v>
      </c>
      <c r="L505" s="46">
        <f t="shared" si="238"/>
        <v>111.50343802267237</v>
      </c>
    </row>
    <row r="506" spans="1:12" ht="11.25" customHeight="1" x14ac:dyDescent="0.25">
      <c r="A506" s="44">
        <v>10</v>
      </c>
      <c r="B506" s="22">
        <v>101</v>
      </c>
      <c r="C506" s="285" t="s">
        <v>286</v>
      </c>
      <c r="D506" s="22">
        <v>613400</v>
      </c>
      <c r="E506" s="25" t="s">
        <v>572</v>
      </c>
      <c r="F506" s="31"/>
      <c r="G506" s="31"/>
      <c r="H506" s="31">
        <v>3000</v>
      </c>
      <c r="I506" s="31"/>
      <c r="J506" s="31"/>
      <c r="K506" s="31">
        <f t="shared" si="240"/>
        <v>3000</v>
      </c>
      <c r="L506" s="46" t="e">
        <f t="shared" si="238"/>
        <v>#DIV/0!</v>
      </c>
    </row>
    <row r="507" spans="1:12" ht="11.25" customHeight="1" x14ac:dyDescent="0.25">
      <c r="A507" s="178">
        <v>10</v>
      </c>
      <c r="B507" s="137">
        <v>108</v>
      </c>
      <c r="C507" s="137" t="s">
        <v>286</v>
      </c>
      <c r="D507" s="35">
        <v>613411</v>
      </c>
      <c r="E507" s="35" t="s">
        <v>300</v>
      </c>
      <c r="F507" s="31">
        <v>14700</v>
      </c>
      <c r="G507" s="31">
        <v>16941</v>
      </c>
      <c r="H507" s="31">
        <v>18000</v>
      </c>
      <c r="I507" s="31"/>
      <c r="J507" s="31"/>
      <c r="K507" s="31">
        <f t="shared" si="240"/>
        <v>18000</v>
      </c>
      <c r="L507" s="46">
        <f t="shared" si="238"/>
        <v>122.44897959183673</v>
      </c>
    </row>
    <row r="508" spans="1:12" ht="11.25" customHeight="1" x14ac:dyDescent="0.25">
      <c r="A508" s="178" t="s">
        <v>397</v>
      </c>
      <c r="B508" s="137" t="s">
        <v>440</v>
      </c>
      <c r="C508" s="137" t="s">
        <v>286</v>
      </c>
      <c r="D508" s="35">
        <v>613412</v>
      </c>
      <c r="E508" s="35" t="s">
        <v>271</v>
      </c>
      <c r="F508" s="31">
        <v>5000</v>
      </c>
      <c r="G508" s="31">
        <v>2016</v>
      </c>
      <c r="H508" s="31">
        <v>5000</v>
      </c>
      <c r="I508" s="31"/>
      <c r="J508" s="31"/>
      <c r="K508" s="31">
        <f t="shared" si="240"/>
        <v>5000</v>
      </c>
      <c r="L508" s="46">
        <f t="shared" si="238"/>
        <v>100</v>
      </c>
    </row>
    <row r="509" spans="1:12" ht="11.25" customHeight="1" x14ac:dyDescent="0.25">
      <c r="A509" s="178" t="s">
        <v>397</v>
      </c>
      <c r="B509" s="137" t="s">
        <v>440</v>
      </c>
      <c r="C509" s="137" t="s">
        <v>286</v>
      </c>
      <c r="D509" s="35">
        <v>613413</v>
      </c>
      <c r="E509" s="35" t="s">
        <v>270</v>
      </c>
      <c r="F509" s="31">
        <v>3967</v>
      </c>
      <c r="G509" s="31">
        <v>4307</v>
      </c>
      <c r="H509" s="31">
        <v>4500</v>
      </c>
      <c r="I509" s="31"/>
      <c r="J509" s="31"/>
      <c r="K509" s="31">
        <f t="shared" si="240"/>
        <v>4500</v>
      </c>
      <c r="L509" s="46">
        <f t="shared" si="238"/>
        <v>113.43584572724981</v>
      </c>
    </row>
    <row r="510" spans="1:12" ht="11.25" customHeight="1" x14ac:dyDescent="0.25">
      <c r="A510" s="178" t="s">
        <v>397</v>
      </c>
      <c r="B510" s="137" t="s">
        <v>440</v>
      </c>
      <c r="C510" s="137" t="s">
        <v>286</v>
      </c>
      <c r="D510" s="35">
        <v>613418</v>
      </c>
      <c r="E510" s="35" t="s">
        <v>272</v>
      </c>
      <c r="F510" s="31">
        <v>5000</v>
      </c>
      <c r="G510" s="31">
        <v>0</v>
      </c>
      <c r="H510" s="31">
        <v>5000</v>
      </c>
      <c r="I510" s="31"/>
      <c r="J510" s="31"/>
      <c r="K510" s="31">
        <f t="shared" si="240"/>
        <v>5000</v>
      </c>
      <c r="L510" s="46">
        <f t="shared" ref="L510:L544" si="254">K510/F510*100</f>
        <v>100</v>
      </c>
    </row>
    <row r="511" spans="1:12" ht="11.25" customHeight="1" x14ac:dyDescent="0.25">
      <c r="A511" s="178" t="s">
        <v>397</v>
      </c>
      <c r="B511" s="137" t="s">
        <v>440</v>
      </c>
      <c r="C511" s="137" t="s">
        <v>286</v>
      </c>
      <c r="D511" s="35">
        <v>613481</v>
      </c>
      <c r="E511" s="35" t="s">
        <v>273</v>
      </c>
      <c r="F511" s="31">
        <v>2500</v>
      </c>
      <c r="G511" s="31">
        <v>2359</v>
      </c>
      <c r="H511" s="31">
        <v>0</v>
      </c>
      <c r="I511" s="31"/>
      <c r="J511" s="31"/>
      <c r="K511" s="31">
        <f t="shared" si="240"/>
        <v>0</v>
      </c>
      <c r="L511" s="46">
        <f t="shared" si="254"/>
        <v>0</v>
      </c>
    </row>
    <row r="512" spans="1:12" ht="11.25" customHeight="1" x14ac:dyDescent="0.25">
      <c r="A512" s="178" t="s">
        <v>397</v>
      </c>
      <c r="B512" s="137" t="s">
        <v>440</v>
      </c>
      <c r="C512" s="137" t="s">
        <v>286</v>
      </c>
      <c r="D512" s="35">
        <v>613484</v>
      </c>
      <c r="E512" s="35" t="s">
        <v>255</v>
      </c>
      <c r="F512" s="31">
        <v>6500</v>
      </c>
      <c r="G512" s="31">
        <v>4889</v>
      </c>
      <c r="H512" s="31">
        <v>6500</v>
      </c>
      <c r="I512" s="31"/>
      <c r="J512" s="31"/>
      <c r="K512" s="31">
        <f t="shared" si="240"/>
        <v>6500</v>
      </c>
      <c r="L512" s="46">
        <f t="shared" si="254"/>
        <v>100</v>
      </c>
    </row>
    <row r="513" spans="1:12" ht="11.25" customHeight="1" x14ac:dyDescent="0.25">
      <c r="A513" s="178" t="s">
        <v>397</v>
      </c>
      <c r="B513" s="137" t="s">
        <v>440</v>
      </c>
      <c r="C513" s="137" t="s">
        <v>286</v>
      </c>
      <c r="D513" s="134">
        <v>613500</v>
      </c>
      <c r="E513" s="109" t="s">
        <v>498</v>
      </c>
      <c r="F513" s="85">
        <f>F515+F516</f>
        <v>15500</v>
      </c>
      <c r="G513" s="85">
        <f t="shared" ref="G513" si="255">G515+G516</f>
        <v>16529</v>
      </c>
      <c r="H513" s="85">
        <f>H515+H516+H514</f>
        <v>35500</v>
      </c>
      <c r="I513" s="85">
        <f t="shared" ref="I513:K513" si="256">I515+I516+I514</f>
        <v>0</v>
      </c>
      <c r="J513" s="85">
        <f t="shared" si="256"/>
        <v>0</v>
      </c>
      <c r="K513" s="85">
        <f t="shared" si="256"/>
        <v>35500</v>
      </c>
      <c r="L513" s="46">
        <f t="shared" si="254"/>
        <v>229.03225806451616</v>
      </c>
    </row>
    <row r="514" spans="1:12" ht="11.25" customHeight="1" x14ac:dyDescent="0.25">
      <c r="A514" s="44">
        <v>10</v>
      </c>
      <c r="B514" s="22">
        <v>101</v>
      </c>
      <c r="C514" s="285" t="s">
        <v>286</v>
      </c>
      <c r="D514" s="22">
        <v>613500</v>
      </c>
      <c r="E514" s="25" t="s">
        <v>573</v>
      </c>
      <c r="F514" s="31"/>
      <c r="G514" s="31"/>
      <c r="H514" s="31">
        <v>10000</v>
      </c>
      <c r="I514" s="31"/>
      <c r="J514" s="31"/>
      <c r="K514" s="197">
        <f t="shared" ref="K514:K516" si="257">H514+I514+J514</f>
        <v>10000</v>
      </c>
      <c r="L514" s="198" t="e">
        <f t="shared" si="254"/>
        <v>#DIV/0!</v>
      </c>
    </row>
    <row r="515" spans="1:12" ht="11.25" customHeight="1" x14ac:dyDescent="0.25">
      <c r="A515" s="192" t="s">
        <v>397</v>
      </c>
      <c r="B515" s="193" t="s">
        <v>440</v>
      </c>
      <c r="C515" s="193" t="s">
        <v>286</v>
      </c>
      <c r="D515" s="196">
        <v>613510</v>
      </c>
      <c r="E515" s="196" t="s">
        <v>94</v>
      </c>
      <c r="F515" s="197">
        <v>10000</v>
      </c>
      <c r="G515" s="197">
        <v>12035</v>
      </c>
      <c r="H515" s="197">
        <v>20000</v>
      </c>
      <c r="I515" s="197"/>
      <c r="J515" s="197"/>
      <c r="K515" s="197">
        <f t="shared" si="257"/>
        <v>20000</v>
      </c>
      <c r="L515" s="198">
        <f t="shared" si="254"/>
        <v>200</v>
      </c>
    </row>
    <row r="516" spans="1:12" ht="11.25" customHeight="1" x14ac:dyDescent="0.25">
      <c r="A516" s="192" t="s">
        <v>397</v>
      </c>
      <c r="B516" s="193" t="s">
        <v>440</v>
      </c>
      <c r="C516" s="193" t="s">
        <v>286</v>
      </c>
      <c r="D516" s="196">
        <v>613523</v>
      </c>
      <c r="E516" s="196" t="s">
        <v>95</v>
      </c>
      <c r="F516" s="197">
        <v>5500</v>
      </c>
      <c r="G516" s="197">
        <v>4494</v>
      </c>
      <c r="H516" s="197">
        <v>5500</v>
      </c>
      <c r="I516" s="197"/>
      <c r="J516" s="197"/>
      <c r="K516" s="197">
        <f t="shared" si="257"/>
        <v>5500</v>
      </c>
      <c r="L516" s="198">
        <f t="shared" si="254"/>
        <v>100</v>
      </c>
    </row>
    <row r="517" spans="1:12" ht="11.25" customHeight="1" x14ac:dyDescent="0.25">
      <c r="A517" s="192" t="s">
        <v>397</v>
      </c>
      <c r="B517" s="193" t="s">
        <v>440</v>
      </c>
      <c r="C517" s="193" t="s">
        <v>286</v>
      </c>
      <c r="D517" s="248">
        <v>613600</v>
      </c>
      <c r="E517" s="108" t="s">
        <v>499</v>
      </c>
      <c r="F517" s="194">
        <f>F518</f>
        <v>6500</v>
      </c>
      <c r="G517" s="194">
        <f t="shared" ref="G517:K517" si="258">G518</f>
        <v>3245</v>
      </c>
      <c r="H517" s="194">
        <f t="shared" si="258"/>
        <v>6500</v>
      </c>
      <c r="I517" s="194">
        <f t="shared" si="258"/>
        <v>0</v>
      </c>
      <c r="J517" s="194">
        <f t="shared" si="258"/>
        <v>0</v>
      </c>
      <c r="K517" s="194">
        <f t="shared" si="258"/>
        <v>6500</v>
      </c>
      <c r="L517" s="198">
        <f t="shared" si="254"/>
        <v>100</v>
      </c>
    </row>
    <row r="518" spans="1:12" ht="11.25" customHeight="1" x14ac:dyDescent="0.25">
      <c r="A518" s="192">
        <v>10</v>
      </c>
      <c r="B518" s="193">
        <v>108</v>
      </c>
      <c r="C518" s="193" t="s">
        <v>286</v>
      </c>
      <c r="D518" s="196">
        <v>613611</v>
      </c>
      <c r="E518" s="196" t="s">
        <v>97</v>
      </c>
      <c r="F518" s="197">
        <v>6500</v>
      </c>
      <c r="G518" s="197">
        <v>3245</v>
      </c>
      <c r="H518" s="197">
        <v>6500</v>
      </c>
      <c r="I518" s="197"/>
      <c r="J518" s="197"/>
      <c r="K518" s="197">
        <f t="shared" si="240"/>
        <v>6500</v>
      </c>
      <c r="L518" s="198">
        <f t="shared" si="254"/>
        <v>100</v>
      </c>
    </row>
    <row r="519" spans="1:12" ht="11.25" customHeight="1" x14ac:dyDescent="0.25">
      <c r="A519" s="192">
        <v>10</v>
      </c>
      <c r="B519" s="193">
        <v>108</v>
      </c>
      <c r="C519" s="193" t="s">
        <v>286</v>
      </c>
      <c r="D519" s="215">
        <v>613700</v>
      </c>
      <c r="E519" s="215" t="s">
        <v>65</v>
      </c>
      <c r="F519" s="194">
        <f>SUM(F521:F526)</f>
        <v>42000</v>
      </c>
      <c r="G519" s="194">
        <f>SUM(G521:G526)</f>
        <v>28724</v>
      </c>
      <c r="H519" s="194">
        <f>SUM(H520:H526)</f>
        <v>69500</v>
      </c>
      <c r="I519" s="194">
        <f t="shared" ref="I519:K519" si="259">SUM(I520:I526)</f>
        <v>0</v>
      </c>
      <c r="J519" s="194">
        <f t="shared" si="259"/>
        <v>0</v>
      </c>
      <c r="K519" s="194">
        <f t="shared" si="259"/>
        <v>69500</v>
      </c>
      <c r="L519" s="198">
        <f t="shared" si="254"/>
        <v>165.47619047619045</v>
      </c>
    </row>
    <row r="520" spans="1:12" ht="11.25" customHeight="1" x14ac:dyDescent="0.25">
      <c r="A520" s="44">
        <v>10</v>
      </c>
      <c r="B520" s="22">
        <v>101</v>
      </c>
      <c r="C520" s="285" t="s">
        <v>286</v>
      </c>
      <c r="D520" s="22">
        <v>613700</v>
      </c>
      <c r="E520" s="25" t="s">
        <v>574</v>
      </c>
      <c r="F520" s="197"/>
      <c r="G520" s="197"/>
      <c r="H520" s="197">
        <v>15000</v>
      </c>
      <c r="I520" s="197"/>
      <c r="J520" s="197"/>
      <c r="K520" s="197">
        <f t="shared" ref="K520:K526" si="260">H520+I520+J520</f>
        <v>15000</v>
      </c>
      <c r="L520" s="198" t="e">
        <f t="shared" si="254"/>
        <v>#DIV/0!</v>
      </c>
    </row>
    <row r="521" spans="1:12" ht="11.25" customHeight="1" x14ac:dyDescent="0.25">
      <c r="A521" s="192">
        <v>10</v>
      </c>
      <c r="B521" s="193">
        <v>108</v>
      </c>
      <c r="C521" s="193" t="s">
        <v>286</v>
      </c>
      <c r="D521" s="211">
        <v>613711</v>
      </c>
      <c r="E521" s="211" t="s">
        <v>275</v>
      </c>
      <c r="F521" s="197">
        <v>5000</v>
      </c>
      <c r="G521" s="197">
        <v>960</v>
      </c>
      <c r="H521" s="197">
        <v>5000</v>
      </c>
      <c r="I521" s="197"/>
      <c r="J521" s="197"/>
      <c r="K521" s="197">
        <f t="shared" si="260"/>
        <v>5000</v>
      </c>
      <c r="L521" s="198">
        <f t="shared" si="254"/>
        <v>100</v>
      </c>
    </row>
    <row r="522" spans="1:12" ht="11.25" customHeight="1" x14ac:dyDescent="0.25">
      <c r="A522" s="192">
        <v>10</v>
      </c>
      <c r="B522" s="193">
        <v>108</v>
      </c>
      <c r="C522" s="193" t="s">
        <v>286</v>
      </c>
      <c r="D522" s="213">
        <v>613712</v>
      </c>
      <c r="E522" s="196" t="s">
        <v>276</v>
      </c>
      <c r="F522" s="197">
        <v>2500</v>
      </c>
      <c r="G522" s="197">
        <v>593</v>
      </c>
      <c r="H522" s="197">
        <v>2500</v>
      </c>
      <c r="I522" s="197"/>
      <c r="J522" s="197"/>
      <c r="K522" s="197">
        <f t="shared" si="260"/>
        <v>2500</v>
      </c>
      <c r="L522" s="198">
        <f t="shared" si="254"/>
        <v>100</v>
      </c>
    </row>
    <row r="523" spans="1:12" ht="11.25" customHeight="1" x14ac:dyDescent="0.25">
      <c r="A523" s="192">
        <v>10</v>
      </c>
      <c r="B523" s="193">
        <v>108</v>
      </c>
      <c r="C523" s="193" t="s">
        <v>286</v>
      </c>
      <c r="D523" s="213">
        <v>613713</v>
      </c>
      <c r="E523" s="196" t="s">
        <v>277</v>
      </c>
      <c r="F523" s="197">
        <v>7500</v>
      </c>
      <c r="G523" s="197">
        <v>7229</v>
      </c>
      <c r="H523" s="197">
        <v>7500</v>
      </c>
      <c r="I523" s="197"/>
      <c r="J523" s="197"/>
      <c r="K523" s="197">
        <f t="shared" si="260"/>
        <v>7500</v>
      </c>
      <c r="L523" s="198">
        <f t="shared" si="254"/>
        <v>100</v>
      </c>
    </row>
    <row r="524" spans="1:12" ht="11.25" customHeight="1" x14ac:dyDescent="0.25">
      <c r="A524" s="192">
        <v>10</v>
      </c>
      <c r="B524" s="193">
        <v>108</v>
      </c>
      <c r="C524" s="193" t="s">
        <v>286</v>
      </c>
      <c r="D524" s="211">
        <v>613721</v>
      </c>
      <c r="E524" s="211" t="s">
        <v>177</v>
      </c>
      <c r="F524" s="197">
        <v>1500</v>
      </c>
      <c r="G524" s="197">
        <v>268</v>
      </c>
      <c r="H524" s="197">
        <v>10000</v>
      </c>
      <c r="I524" s="197"/>
      <c r="J524" s="197"/>
      <c r="K524" s="197">
        <f t="shared" si="260"/>
        <v>10000</v>
      </c>
      <c r="L524" s="198">
        <f t="shared" si="254"/>
        <v>666.66666666666674</v>
      </c>
    </row>
    <row r="525" spans="1:12" ht="11.25" customHeight="1" x14ac:dyDescent="0.25">
      <c r="A525" s="192">
        <v>10</v>
      </c>
      <c r="B525" s="193">
        <v>108</v>
      </c>
      <c r="C525" s="193" t="s">
        <v>286</v>
      </c>
      <c r="D525" s="211">
        <v>613722</v>
      </c>
      <c r="E525" s="211" t="s">
        <v>178</v>
      </c>
      <c r="F525" s="197">
        <v>1500</v>
      </c>
      <c r="G525" s="197">
        <v>340</v>
      </c>
      <c r="H525" s="197">
        <v>2500</v>
      </c>
      <c r="I525" s="197"/>
      <c r="J525" s="197"/>
      <c r="K525" s="197">
        <f t="shared" si="260"/>
        <v>2500</v>
      </c>
      <c r="L525" s="198">
        <f t="shared" si="254"/>
        <v>166.66666666666669</v>
      </c>
    </row>
    <row r="526" spans="1:12" ht="11.25" customHeight="1" x14ac:dyDescent="0.25">
      <c r="A526" s="192">
        <v>10</v>
      </c>
      <c r="B526" s="193">
        <v>108</v>
      </c>
      <c r="C526" s="193" t="s">
        <v>286</v>
      </c>
      <c r="D526" s="211">
        <v>613723</v>
      </c>
      <c r="E526" s="211" t="s">
        <v>179</v>
      </c>
      <c r="F526" s="197">
        <v>24000</v>
      </c>
      <c r="G526" s="197">
        <v>19334</v>
      </c>
      <c r="H526" s="197">
        <v>27000</v>
      </c>
      <c r="I526" s="197"/>
      <c r="J526" s="197"/>
      <c r="K526" s="197">
        <f t="shared" si="260"/>
        <v>27000</v>
      </c>
      <c r="L526" s="198">
        <f t="shared" si="254"/>
        <v>112.5</v>
      </c>
    </row>
    <row r="527" spans="1:12" ht="11.25" customHeight="1" x14ac:dyDescent="0.25">
      <c r="A527" s="192">
        <v>10</v>
      </c>
      <c r="B527" s="193">
        <v>108</v>
      </c>
      <c r="C527" s="193" t="s">
        <v>286</v>
      </c>
      <c r="D527" s="215">
        <v>613800</v>
      </c>
      <c r="E527" s="215" t="s">
        <v>388</v>
      </c>
      <c r="F527" s="194">
        <f>F528+F529+F530</f>
        <v>9860</v>
      </c>
      <c r="G527" s="194">
        <f>G528+G529+G530</f>
        <v>7997</v>
      </c>
      <c r="H527" s="194">
        <f t="shared" ref="H527:K527" si="261">H528+H529+H530</f>
        <v>9500</v>
      </c>
      <c r="I527" s="194">
        <f t="shared" si="261"/>
        <v>0</v>
      </c>
      <c r="J527" s="194">
        <f t="shared" si="261"/>
        <v>0</v>
      </c>
      <c r="K527" s="194">
        <f t="shared" si="261"/>
        <v>9500</v>
      </c>
      <c r="L527" s="198">
        <f t="shared" si="254"/>
        <v>96.348884381338735</v>
      </c>
    </row>
    <row r="528" spans="1:12" ht="11.25" customHeight="1" x14ac:dyDescent="0.25">
      <c r="A528" s="192">
        <v>10</v>
      </c>
      <c r="B528" s="193">
        <v>108</v>
      </c>
      <c r="C528" s="193" t="s">
        <v>286</v>
      </c>
      <c r="D528" s="211">
        <v>613811</v>
      </c>
      <c r="E528" s="211" t="s">
        <v>152</v>
      </c>
      <c r="F528" s="197">
        <v>882</v>
      </c>
      <c r="G528" s="197">
        <v>882</v>
      </c>
      <c r="H528" s="197">
        <v>1000</v>
      </c>
      <c r="I528" s="197"/>
      <c r="J528" s="197"/>
      <c r="K528" s="197">
        <f>H528+I528+J528</f>
        <v>1000</v>
      </c>
      <c r="L528" s="198">
        <f t="shared" si="254"/>
        <v>113.37868480725623</v>
      </c>
    </row>
    <row r="529" spans="1:12" ht="11.25" customHeight="1" x14ac:dyDescent="0.25">
      <c r="A529" s="192">
        <v>10</v>
      </c>
      <c r="B529" s="193">
        <v>108</v>
      </c>
      <c r="C529" s="193" t="s">
        <v>286</v>
      </c>
      <c r="D529" s="211">
        <v>613813</v>
      </c>
      <c r="E529" s="211" t="s">
        <v>153</v>
      </c>
      <c r="F529" s="197">
        <v>5000</v>
      </c>
      <c r="G529" s="197">
        <v>3136</v>
      </c>
      <c r="H529" s="197">
        <v>5000</v>
      </c>
      <c r="I529" s="197"/>
      <c r="J529" s="197"/>
      <c r="K529" s="197">
        <f t="shared" ref="K529:K530" si="262">H529+I529+J529</f>
        <v>5000</v>
      </c>
      <c r="L529" s="198">
        <f t="shared" si="254"/>
        <v>100</v>
      </c>
    </row>
    <row r="530" spans="1:12" ht="11.25" customHeight="1" x14ac:dyDescent="0.25">
      <c r="A530" s="192">
        <v>10</v>
      </c>
      <c r="B530" s="193">
        <v>108</v>
      </c>
      <c r="C530" s="193" t="s">
        <v>286</v>
      </c>
      <c r="D530" s="211">
        <v>613814</v>
      </c>
      <c r="E530" s="211" t="s">
        <v>389</v>
      </c>
      <c r="F530" s="197">
        <v>3978</v>
      </c>
      <c r="G530" s="197">
        <v>3979</v>
      </c>
      <c r="H530" s="197">
        <v>3500</v>
      </c>
      <c r="I530" s="197"/>
      <c r="J530" s="197"/>
      <c r="K530" s="197">
        <f t="shared" si="262"/>
        <v>3500</v>
      </c>
      <c r="L530" s="198">
        <f t="shared" si="254"/>
        <v>87.983911513323278</v>
      </c>
    </row>
    <row r="531" spans="1:12" ht="11.25" customHeight="1" x14ac:dyDescent="0.25">
      <c r="A531" s="192">
        <v>10</v>
      </c>
      <c r="B531" s="193">
        <v>108</v>
      </c>
      <c r="C531" s="193" t="s">
        <v>286</v>
      </c>
      <c r="D531" s="215">
        <v>613900</v>
      </c>
      <c r="E531" s="215" t="s">
        <v>390</v>
      </c>
      <c r="F531" s="194">
        <f>SUM(F533:F544)</f>
        <v>153162</v>
      </c>
      <c r="G531" s="194">
        <f>SUM(G533:G544)</f>
        <v>97047</v>
      </c>
      <c r="H531" s="194">
        <f>SUM(H532:H544)</f>
        <v>206805</v>
      </c>
      <c r="I531" s="194">
        <f t="shared" ref="I531:K531" si="263">SUM(I532:I544)</f>
        <v>0</v>
      </c>
      <c r="J531" s="194">
        <f t="shared" si="263"/>
        <v>500</v>
      </c>
      <c r="K531" s="194">
        <f t="shared" si="263"/>
        <v>207305</v>
      </c>
      <c r="L531" s="198">
        <f t="shared" si="254"/>
        <v>135.35015212650657</v>
      </c>
    </row>
    <row r="532" spans="1:12" ht="11.25" customHeight="1" x14ac:dyDescent="0.25">
      <c r="A532" s="44">
        <v>10</v>
      </c>
      <c r="B532" s="22">
        <v>101</v>
      </c>
      <c r="C532" s="285" t="s">
        <v>286</v>
      </c>
      <c r="D532" s="22">
        <v>613900</v>
      </c>
      <c r="E532" s="25" t="s">
        <v>575</v>
      </c>
      <c r="F532" s="197"/>
      <c r="G532" s="197"/>
      <c r="H532" s="197">
        <v>15000</v>
      </c>
      <c r="I532" s="197"/>
      <c r="J532" s="197"/>
      <c r="K532" s="197">
        <f t="shared" ref="K532:K539" si="264">H532+I532+J532</f>
        <v>15000</v>
      </c>
      <c r="L532" s="198" t="e">
        <f t="shared" si="254"/>
        <v>#DIV/0!</v>
      </c>
    </row>
    <row r="533" spans="1:12" ht="11.25" customHeight="1" x14ac:dyDescent="0.25">
      <c r="A533" s="192">
        <v>10</v>
      </c>
      <c r="B533" s="193">
        <v>108</v>
      </c>
      <c r="C533" s="193" t="s">
        <v>286</v>
      </c>
      <c r="D533" s="211">
        <v>613911</v>
      </c>
      <c r="E533" s="211" t="s">
        <v>154</v>
      </c>
      <c r="F533" s="197">
        <v>10000</v>
      </c>
      <c r="G533" s="197">
        <v>9543</v>
      </c>
      <c r="H533" s="197">
        <v>10000</v>
      </c>
      <c r="I533" s="197"/>
      <c r="J533" s="197"/>
      <c r="K533" s="197">
        <f t="shared" si="264"/>
        <v>10000</v>
      </c>
      <c r="L533" s="198">
        <f t="shared" si="254"/>
        <v>100</v>
      </c>
    </row>
    <row r="534" spans="1:12" ht="11.25" customHeight="1" x14ac:dyDescent="0.25">
      <c r="A534" s="192">
        <v>10</v>
      </c>
      <c r="B534" s="193">
        <v>108</v>
      </c>
      <c r="C534" s="193" t="s">
        <v>286</v>
      </c>
      <c r="D534" s="211">
        <v>613912</v>
      </c>
      <c r="E534" s="211" t="s">
        <v>278</v>
      </c>
      <c r="F534" s="197">
        <v>7000</v>
      </c>
      <c r="G534" s="197">
        <v>2206</v>
      </c>
      <c r="H534" s="197">
        <v>7000</v>
      </c>
      <c r="I534" s="197"/>
      <c r="J534" s="197"/>
      <c r="K534" s="197">
        <f t="shared" si="264"/>
        <v>7000</v>
      </c>
      <c r="L534" s="198">
        <f t="shared" si="254"/>
        <v>100</v>
      </c>
    </row>
    <row r="535" spans="1:12" ht="11.25" customHeight="1" x14ac:dyDescent="0.25">
      <c r="A535" s="192">
        <v>10</v>
      </c>
      <c r="B535" s="193">
        <v>108</v>
      </c>
      <c r="C535" s="193" t="s">
        <v>286</v>
      </c>
      <c r="D535" s="211">
        <v>613914</v>
      </c>
      <c r="E535" s="211" t="s">
        <v>105</v>
      </c>
      <c r="F535" s="197">
        <v>3000</v>
      </c>
      <c r="G535" s="197">
        <v>0</v>
      </c>
      <c r="H535" s="197">
        <v>3000</v>
      </c>
      <c r="I535" s="197"/>
      <c r="J535" s="197"/>
      <c r="K535" s="197">
        <f t="shared" si="264"/>
        <v>3000</v>
      </c>
      <c r="L535" s="198">
        <f t="shared" si="254"/>
        <v>100</v>
      </c>
    </row>
    <row r="536" spans="1:12" ht="11.25" customHeight="1" x14ac:dyDescent="0.25">
      <c r="A536" s="192">
        <v>10</v>
      </c>
      <c r="B536" s="193">
        <v>108</v>
      </c>
      <c r="C536" s="193" t="s">
        <v>286</v>
      </c>
      <c r="D536" s="196">
        <v>613920</v>
      </c>
      <c r="E536" s="196" t="s">
        <v>231</v>
      </c>
      <c r="F536" s="197">
        <v>400</v>
      </c>
      <c r="G536" s="197">
        <v>400</v>
      </c>
      <c r="H536" s="197">
        <v>600</v>
      </c>
      <c r="I536" s="197"/>
      <c r="J536" s="197"/>
      <c r="K536" s="197">
        <f t="shared" si="264"/>
        <v>600</v>
      </c>
      <c r="L536" s="198">
        <f t="shared" si="254"/>
        <v>150</v>
      </c>
    </row>
    <row r="537" spans="1:12" ht="11.25" customHeight="1" x14ac:dyDescent="0.25">
      <c r="A537" s="192">
        <v>10</v>
      </c>
      <c r="B537" s="193">
        <v>108</v>
      </c>
      <c r="C537" s="193" t="s">
        <v>286</v>
      </c>
      <c r="D537" s="211">
        <v>613934</v>
      </c>
      <c r="E537" s="196" t="s">
        <v>355</v>
      </c>
      <c r="F537" s="197">
        <v>5000</v>
      </c>
      <c r="G537" s="197">
        <v>0</v>
      </c>
      <c r="H537" s="197">
        <v>5000</v>
      </c>
      <c r="I537" s="197"/>
      <c r="J537" s="197"/>
      <c r="K537" s="197">
        <f t="shared" si="264"/>
        <v>5000</v>
      </c>
      <c r="L537" s="198">
        <f t="shared" si="254"/>
        <v>100</v>
      </c>
    </row>
    <row r="538" spans="1:12" ht="11.25" customHeight="1" x14ac:dyDescent="0.25">
      <c r="A538" s="192">
        <v>10</v>
      </c>
      <c r="B538" s="193">
        <v>108</v>
      </c>
      <c r="C538" s="193" t="s">
        <v>286</v>
      </c>
      <c r="D538" s="211">
        <v>613974</v>
      </c>
      <c r="E538" s="211" t="s">
        <v>107</v>
      </c>
      <c r="F538" s="197">
        <v>4000</v>
      </c>
      <c r="G538" s="197">
        <v>1345</v>
      </c>
      <c r="H538" s="197">
        <v>2500</v>
      </c>
      <c r="I538" s="197"/>
      <c r="J538" s="197"/>
      <c r="K538" s="197">
        <f t="shared" si="264"/>
        <v>2500</v>
      </c>
      <c r="L538" s="198">
        <f t="shared" si="254"/>
        <v>62.5</v>
      </c>
    </row>
    <row r="539" spans="1:12" ht="11.25" customHeight="1" x14ac:dyDescent="0.25">
      <c r="A539" s="192">
        <v>10</v>
      </c>
      <c r="B539" s="193">
        <v>108</v>
      </c>
      <c r="C539" s="193" t="s">
        <v>286</v>
      </c>
      <c r="D539" s="211">
        <v>613976</v>
      </c>
      <c r="E539" s="211" t="s">
        <v>391</v>
      </c>
      <c r="F539" s="197">
        <v>5000</v>
      </c>
      <c r="G539" s="197">
        <v>0</v>
      </c>
      <c r="H539" s="197">
        <v>5000</v>
      </c>
      <c r="I539" s="197"/>
      <c r="J539" s="197"/>
      <c r="K539" s="197">
        <f t="shared" si="264"/>
        <v>5000</v>
      </c>
      <c r="L539" s="198">
        <f t="shared" si="254"/>
        <v>100</v>
      </c>
    </row>
    <row r="540" spans="1:12" ht="21" customHeight="1" x14ac:dyDescent="0.25">
      <c r="A540" s="192">
        <v>10</v>
      </c>
      <c r="B540" s="193">
        <v>108</v>
      </c>
      <c r="C540" s="193" t="s">
        <v>286</v>
      </c>
      <c r="D540" s="213">
        <v>613976</v>
      </c>
      <c r="E540" s="217" t="s">
        <v>456</v>
      </c>
      <c r="F540" s="197">
        <v>41390</v>
      </c>
      <c r="G540" s="197">
        <v>31043</v>
      </c>
      <c r="H540" s="197">
        <v>82000</v>
      </c>
      <c r="I540" s="197"/>
      <c r="J540" s="197"/>
      <c r="K540" s="197">
        <f t="shared" si="240"/>
        <v>82000</v>
      </c>
      <c r="L540" s="198">
        <f t="shared" si="254"/>
        <v>198.11548683256825</v>
      </c>
    </row>
    <row r="541" spans="1:12" ht="11.25" customHeight="1" x14ac:dyDescent="0.25">
      <c r="A541" s="192">
        <v>10</v>
      </c>
      <c r="B541" s="193">
        <v>108</v>
      </c>
      <c r="C541" s="193" t="s">
        <v>286</v>
      </c>
      <c r="D541" s="196">
        <v>613983</v>
      </c>
      <c r="E541" s="196" t="s">
        <v>366</v>
      </c>
      <c r="F541" s="197">
        <v>2372</v>
      </c>
      <c r="G541" s="197">
        <v>1574</v>
      </c>
      <c r="H541" s="197">
        <v>2205</v>
      </c>
      <c r="I541" s="197"/>
      <c r="J541" s="197"/>
      <c r="K541" s="197">
        <f t="shared" si="240"/>
        <v>2205</v>
      </c>
      <c r="L541" s="198">
        <f t="shared" si="254"/>
        <v>92.959527824620565</v>
      </c>
    </row>
    <row r="542" spans="1:12" ht="11.25" customHeight="1" x14ac:dyDescent="0.25">
      <c r="A542" s="192">
        <v>10</v>
      </c>
      <c r="B542" s="193">
        <v>108</v>
      </c>
      <c r="C542" s="193" t="s">
        <v>286</v>
      </c>
      <c r="D542" s="211">
        <v>613991</v>
      </c>
      <c r="E542" s="211" t="s">
        <v>392</v>
      </c>
      <c r="F542" s="197">
        <v>20500</v>
      </c>
      <c r="G542" s="197">
        <v>10822</v>
      </c>
      <c r="H542" s="197">
        <v>20000</v>
      </c>
      <c r="I542" s="197"/>
      <c r="J542" s="197">
        <v>500</v>
      </c>
      <c r="K542" s="197">
        <f t="shared" si="240"/>
        <v>20500</v>
      </c>
      <c r="L542" s="198">
        <f t="shared" si="254"/>
        <v>100</v>
      </c>
    </row>
    <row r="543" spans="1:12" ht="11.25" customHeight="1" x14ac:dyDescent="0.25">
      <c r="A543" s="192" t="s">
        <v>397</v>
      </c>
      <c r="B543" s="193">
        <v>108</v>
      </c>
      <c r="C543" s="193" t="s">
        <v>286</v>
      </c>
      <c r="D543" s="199" t="s">
        <v>454</v>
      </c>
      <c r="E543" s="196" t="s">
        <v>455</v>
      </c>
      <c r="F543" s="197">
        <v>2500</v>
      </c>
      <c r="G543" s="197">
        <v>1280</v>
      </c>
      <c r="H543" s="197">
        <v>2500</v>
      </c>
      <c r="I543" s="197"/>
      <c r="J543" s="197"/>
      <c r="K543" s="197">
        <f t="shared" si="240"/>
        <v>2500</v>
      </c>
      <c r="L543" s="198">
        <f t="shared" si="254"/>
        <v>100</v>
      </c>
    </row>
    <row r="544" spans="1:12" ht="11.25" customHeight="1" x14ac:dyDescent="0.25">
      <c r="A544" s="192">
        <v>10</v>
      </c>
      <c r="B544" s="193">
        <v>108</v>
      </c>
      <c r="C544" s="193" t="s">
        <v>286</v>
      </c>
      <c r="D544" s="211">
        <v>613995</v>
      </c>
      <c r="E544" s="211" t="s">
        <v>155</v>
      </c>
      <c r="F544" s="197">
        <v>52000</v>
      </c>
      <c r="G544" s="197">
        <v>38834</v>
      </c>
      <c r="H544" s="197">
        <v>52000</v>
      </c>
      <c r="I544" s="197"/>
      <c r="J544" s="197"/>
      <c r="K544" s="197">
        <f t="shared" si="240"/>
        <v>52000</v>
      </c>
      <c r="L544" s="198">
        <f t="shared" si="254"/>
        <v>100</v>
      </c>
    </row>
    <row r="545" spans="1:12" ht="11.25" customHeight="1" x14ac:dyDescent="0.25">
      <c r="A545" s="192">
        <v>10</v>
      </c>
      <c r="B545" s="193">
        <v>108</v>
      </c>
      <c r="C545" s="193" t="s">
        <v>286</v>
      </c>
      <c r="D545" s="108">
        <v>614100</v>
      </c>
      <c r="E545" s="108" t="s">
        <v>69</v>
      </c>
      <c r="F545" s="194">
        <f>F546</f>
        <v>30000</v>
      </c>
      <c r="G545" s="194">
        <f t="shared" ref="G545" si="265">G546</f>
        <v>30000</v>
      </c>
      <c r="H545" s="194">
        <f>H546+H548+H547</f>
        <v>15500</v>
      </c>
      <c r="I545" s="194">
        <f t="shared" ref="I545:J545" si="266">I546+I548+I547</f>
        <v>0</v>
      </c>
      <c r="J545" s="194">
        <f t="shared" si="266"/>
        <v>58741</v>
      </c>
      <c r="K545" s="194">
        <f>H545+I545+J545</f>
        <v>74241</v>
      </c>
      <c r="L545" s="195">
        <f t="shared" ref="L545:L578" si="267">K545/F545*100</f>
        <v>247.47</v>
      </c>
    </row>
    <row r="546" spans="1:12" ht="11.25" customHeight="1" x14ac:dyDescent="0.25">
      <c r="A546" s="192">
        <v>10</v>
      </c>
      <c r="B546" s="193">
        <v>108</v>
      </c>
      <c r="C546" s="193" t="s">
        <v>286</v>
      </c>
      <c r="D546" s="199" t="s">
        <v>192</v>
      </c>
      <c r="E546" s="200" t="s">
        <v>110</v>
      </c>
      <c r="F546" s="197">
        <v>30000</v>
      </c>
      <c r="G546" s="197">
        <v>30000</v>
      </c>
      <c r="H546" s="197">
        <v>0</v>
      </c>
      <c r="I546" s="197"/>
      <c r="J546" s="197"/>
      <c r="K546" s="197">
        <f t="shared" si="240"/>
        <v>0</v>
      </c>
      <c r="L546" s="198">
        <f t="shared" si="267"/>
        <v>0</v>
      </c>
    </row>
    <row r="547" spans="1:12" ht="11.25" customHeight="1" x14ac:dyDescent="0.25">
      <c r="A547" s="192">
        <v>10</v>
      </c>
      <c r="B547" s="193">
        <v>108</v>
      </c>
      <c r="C547" s="193" t="s">
        <v>286</v>
      </c>
      <c r="D547" s="199" t="s">
        <v>610</v>
      </c>
      <c r="E547" s="200" t="s">
        <v>611</v>
      </c>
      <c r="F547" s="197"/>
      <c r="G547" s="197"/>
      <c r="H547" s="197">
        <v>15500</v>
      </c>
      <c r="I547" s="197"/>
      <c r="J547" s="197"/>
      <c r="K547" s="197">
        <f t="shared" si="240"/>
        <v>15500</v>
      </c>
      <c r="L547" s="198" t="e">
        <f t="shared" si="267"/>
        <v>#DIV/0!</v>
      </c>
    </row>
    <row r="548" spans="1:12" ht="11.25" customHeight="1" x14ac:dyDescent="0.25">
      <c r="A548" s="192">
        <v>10</v>
      </c>
      <c r="B548" s="193">
        <v>108</v>
      </c>
      <c r="C548" s="193" t="s">
        <v>286</v>
      </c>
      <c r="D548" s="136">
        <v>614121</v>
      </c>
      <c r="E548" s="152" t="s">
        <v>586</v>
      </c>
      <c r="F548" s="197"/>
      <c r="G548" s="197"/>
      <c r="H548" s="197"/>
      <c r="I548" s="197"/>
      <c r="J548" s="197">
        <v>58741</v>
      </c>
      <c r="K548" s="197">
        <f t="shared" si="240"/>
        <v>58741</v>
      </c>
      <c r="L548" s="198" t="e">
        <f t="shared" si="267"/>
        <v>#DIV/0!</v>
      </c>
    </row>
    <row r="549" spans="1:12" ht="11.25" customHeight="1" x14ac:dyDescent="0.25">
      <c r="A549" s="192">
        <v>10</v>
      </c>
      <c r="B549" s="193">
        <v>108</v>
      </c>
      <c r="C549" s="193" t="s">
        <v>286</v>
      </c>
      <c r="D549" s="108">
        <v>614200</v>
      </c>
      <c r="E549" s="108" t="s">
        <v>70</v>
      </c>
      <c r="F549" s="194">
        <f>F550+F551+F552+F554+F553</f>
        <v>356200</v>
      </c>
      <c r="G549" s="194">
        <f>G550+G551+G552+G554</f>
        <v>297301</v>
      </c>
      <c r="H549" s="194">
        <f>H550+H551+H552+H554+H553</f>
        <v>406200</v>
      </c>
      <c r="I549" s="194">
        <f t="shared" ref="I549" si="268">I550+I551+I552+I554</f>
        <v>0</v>
      </c>
      <c r="J549" s="194">
        <f>J550+J551+J552+J554</f>
        <v>10000</v>
      </c>
      <c r="K549" s="194">
        <f t="shared" si="240"/>
        <v>416200</v>
      </c>
      <c r="L549" s="195">
        <f t="shared" si="267"/>
        <v>116.84446939921393</v>
      </c>
    </row>
    <row r="550" spans="1:12" ht="11.25" customHeight="1" x14ac:dyDescent="0.25">
      <c r="A550" s="192">
        <v>10</v>
      </c>
      <c r="B550" s="193">
        <v>108</v>
      </c>
      <c r="C550" s="193" t="s">
        <v>286</v>
      </c>
      <c r="D550" s="196">
        <v>614233</v>
      </c>
      <c r="E550" s="196" t="s">
        <v>382</v>
      </c>
      <c r="F550" s="197">
        <v>10000</v>
      </c>
      <c r="G550" s="197">
        <v>7550</v>
      </c>
      <c r="H550" s="197">
        <v>0</v>
      </c>
      <c r="I550" s="197"/>
      <c r="J550" s="197">
        <v>10000</v>
      </c>
      <c r="K550" s="197">
        <f t="shared" si="240"/>
        <v>10000</v>
      </c>
      <c r="L550" s="198">
        <f t="shared" si="267"/>
        <v>100</v>
      </c>
    </row>
    <row r="551" spans="1:12" ht="11.25" customHeight="1" x14ac:dyDescent="0.25">
      <c r="A551" s="192">
        <v>10</v>
      </c>
      <c r="B551" s="193">
        <v>108</v>
      </c>
      <c r="C551" s="193" t="s">
        <v>286</v>
      </c>
      <c r="D551" s="196">
        <v>614234</v>
      </c>
      <c r="E551" s="196" t="s">
        <v>112</v>
      </c>
      <c r="F551" s="197">
        <v>250000</v>
      </c>
      <c r="G551" s="197">
        <v>234927</v>
      </c>
      <c r="H551" s="197">
        <v>250000</v>
      </c>
      <c r="I551" s="197"/>
      <c r="J551" s="197"/>
      <c r="K551" s="197">
        <f t="shared" si="240"/>
        <v>250000</v>
      </c>
      <c r="L551" s="198">
        <f t="shared" si="267"/>
        <v>100</v>
      </c>
    </row>
    <row r="552" spans="1:12" ht="11.25" customHeight="1" x14ac:dyDescent="0.25">
      <c r="A552" s="192">
        <v>10</v>
      </c>
      <c r="B552" s="193">
        <v>108</v>
      </c>
      <c r="C552" s="193" t="s">
        <v>286</v>
      </c>
      <c r="D552" s="199" t="s">
        <v>196</v>
      </c>
      <c r="E552" s="196" t="s">
        <v>383</v>
      </c>
      <c r="F552" s="197">
        <v>5700</v>
      </c>
      <c r="G552" s="197">
        <v>4200</v>
      </c>
      <c r="H552" s="197">
        <v>5700</v>
      </c>
      <c r="I552" s="197"/>
      <c r="J552" s="197"/>
      <c r="K552" s="197">
        <f t="shared" si="240"/>
        <v>5700</v>
      </c>
      <c r="L552" s="198">
        <f t="shared" si="267"/>
        <v>100</v>
      </c>
    </row>
    <row r="553" spans="1:12" ht="11.25" customHeight="1" x14ac:dyDescent="0.25">
      <c r="A553" s="192" t="s">
        <v>397</v>
      </c>
      <c r="B553" s="193" t="s">
        <v>440</v>
      </c>
      <c r="C553" s="193" t="s">
        <v>286</v>
      </c>
      <c r="D553" s="136" t="s">
        <v>528</v>
      </c>
      <c r="E553" s="35" t="s">
        <v>529</v>
      </c>
      <c r="F553" s="197">
        <v>5500</v>
      </c>
      <c r="G553" s="197">
        <v>0</v>
      </c>
      <c r="H553" s="197">
        <v>5500</v>
      </c>
      <c r="I553" s="197"/>
      <c r="J553" s="197"/>
      <c r="K553" s="197">
        <f t="shared" si="240"/>
        <v>5500</v>
      </c>
      <c r="L553" s="198">
        <f t="shared" si="267"/>
        <v>100</v>
      </c>
    </row>
    <row r="554" spans="1:12" ht="11.25" customHeight="1" x14ac:dyDescent="0.25">
      <c r="A554" s="192">
        <v>10</v>
      </c>
      <c r="B554" s="193">
        <v>108</v>
      </c>
      <c r="C554" s="193" t="s">
        <v>286</v>
      </c>
      <c r="D554" s="196">
        <v>614243</v>
      </c>
      <c r="E554" s="196" t="s">
        <v>114</v>
      </c>
      <c r="F554" s="197">
        <v>85000</v>
      </c>
      <c r="G554" s="197">
        <v>50624</v>
      </c>
      <c r="H554" s="197">
        <v>145000</v>
      </c>
      <c r="I554" s="197"/>
      <c r="J554" s="197"/>
      <c r="K554" s="197">
        <f t="shared" si="240"/>
        <v>145000</v>
      </c>
      <c r="L554" s="198">
        <f t="shared" si="267"/>
        <v>170.58823529411765</v>
      </c>
    </row>
    <row r="555" spans="1:12" ht="11.25" customHeight="1" x14ac:dyDescent="0.25">
      <c r="A555" s="192">
        <v>10</v>
      </c>
      <c r="B555" s="193">
        <v>108</v>
      </c>
      <c r="C555" s="193" t="s">
        <v>286</v>
      </c>
      <c r="D555" s="108">
        <v>614300</v>
      </c>
      <c r="E555" s="108" t="s">
        <v>138</v>
      </c>
      <c r="F555" s="194">
        <f>SUM(F556:F573)</f>
        <v>300000</v>
      </c>
      <c r="G555" s="194">
        <f>SUM(G556:G573)</f>
        <v>61700</v>
      </c>
      <c r="H555" s="194">
        <f>SUM(H556:H573)</f>
        <v>370950</v>
      </c>
      <c r="I555" s="194">
        <f>SUM(I556:I573)</f>
        <v>0</v>
      </c>
      <c r="J555" s="194">
        <f>SUM(J556:J573)</f>
        <v>0</v>
      </c>
      <c r="K555" s="194">
        <f t="shared" si="240"/>
        <v>370950</v>
      </c>
      <c r="L555" s="195">
        <f t="shared" si="267"/>
        <v>123.64999999999999</v>
      </c>
    </row>
    <row r="556" spans="1:12" ht="11.25" customHeight="1" x14ac:dyDescent="0.25">
      <c r="A556" s="192">
        <v>10</v>
      </c>
      <c r="B556" s="193">
        <v>108</v>
      </c>
      <c r="C556" s="193" t="s">
        <v>286</v>
      </c>
      <c r="D556" s="199" t="s">
        <v>199</v>
      </c>
      <c r="E556" s="196" t="s">
        <v>118</v>
      </c>
      <c r="F556" s="197">
        <v>20000</v>
      </c>
      <c r="G556" s="197">
        <v>0</v>
      </c>
      <c r="H556" s="197">
        <v>0</v>
      </c>
      <c r="I556" s="197"/>
      <c r="J556" s="197"/>
      <c r="K556" s="197">
        <f t="shared" si="240"/>
        <v>0</v>
      </c>
      <c r="L556" s="198">
        <f t="shared" si="267"/>
        <v>0</v>
      </c>
    </row>
    <row r="557" spans="1:12" ht="11.25" customHeight="1" x14ac:dyDescent="0.25">
      <c r="A557" s="192">
        <v>10</v>
      </c>
      <c r="B557" s="193">
        <v>108</v>
      </c>
      <c r="C557" s="193" t="s">
        <v>286</v>
      </c>
      <c r="D557" s="199" t="s">
        <v>202</v>
      </c>
      <c r="E557" s="196" t="s">
        <v>125</v>
      </c>
      <c r="F557" s="197">
        <v>2000</v>
      </c>
      <c r="G557" s="197">
        <v>0</v>
      </c>
      <c r="H557" s="197"/>
      <c r="I557" s="197"/>
      <c r="J557" s="197"/>
      <c r="K557" s="197">
        <f t="shared" si="240"/>
        <v>0</v>
      </c>
      <c r="L557" s="198">
        <f t="shared" si="267"/>
        <v>0</v>
      </c>
    </row>
    <row r="558" spans="1:12" ht="11.25" customHeight="1" x14ac:dyDescent="0.25">
      <c r="A558" s="192">
        <v>10</v>
      </c>
      <c r="B558" s="193">
        <v>108</v>
      </c>
      <c r="C558" s="193" t="s">
        <v>286</v>
      </c>
      <c r="D558" s="199" t="s">
        <v>203</v>
      </c>
      <c r="E558" s="196" t="s">
        <v>119</v>
      </c>
      <c r="F558" s="197">
        <v>100000</v>
      </c>
      <c r="G558" s="197">
        <v>23700</v>
      </c>
      <c r="H558" s="197">
        <v>150000</v>
      </c>
      <c r="I558" s="197"/>
      <c r="J558" s="197"/>
      <c r="K558" s="197">
        <f t="shared" si="240"/>
        <v>150000</v>
      </c>
      <c r="L558" s="198">
        <f t="shared" si="267"/>
        <v>150</v>
      </c>
    </row>
    <row r="559" spans="1:12" ht="11.25" customHeight="1" x14ac:dyDescent="0.25">
      <c r="A559" s="192">
        <v>10</v>
      </c>
      <c r="B559" s="193">
        <v>108</v>
      </c>
      <c r="C559" s="193" t="s">
        <v>286</v>
      </c>
      <c r="D559" s="199" t="s">
        <v>234</v>
      </c>
      <c r="E559" s="196" t="s">
        <v>235</v>
      </c>
      <c r="F559" s="197">
        <v>52000</v>
      </c>
      <c r="G559" s="197">
        <v>18000</v>
      </c>
      <c r="H559" s="197"/>
      <c r="I559" s="197"/>
      <c r="J559" s="197"/>
      <c r="K559" s="197">
        <f t="shared" si="240"/>
        <v>0</v>
      </c>
      <c r="L559" s="198">
        <f t="shared" si="267"/>
        <v>0</v>
      </c>
    </row>
    <row r="560" spans="1:12" ht="11.25" customHeight="1" x14ac:dyDescent="0.25">
      <c r="A560" s="192">
        <v>10</v>
      </c>
      <c r="B560" s="193">
        <v>108</v>
      </c>
      <c r="C560" s="193" t="s">
        <v>286</v>
      </c>
      <c r="D560" s="199" t="s">
        <v>232</v>
      </c>
      <c r="E560" s="196" t="s">
        <v>206</v>
      </c>
      <c r="F560" s="197">
        <v>15000</v>
      </c>
      <c r="G560" s="197">
        <v>15000</v>
      </c>
      <c r="H560" s="197">
        <v>15000</v>
      </c>
      <c r="I560" s="197"/>
      <c r="J560" s="197"/>
      <c r="K560" s="197">
        <f t="shared" si="240"/>
        <v>15000</v>
      </c>
      <c r="L560" s="198">
        <f t="shared" si="267"/>
        <v>100</v>
      </c>
    </row>
    <row r="561" spans="1:12" ht="11.25" customHeight="1" x14ac:dyDescent="0.25">
      <c r="A561" s="192">
        <v>10</v>
      </c>
      <c r="B561" s="193">
        <v>108</v>
      </c>
      <c r="C561" s="193" t="s">
        <v>286</v>
      </c>
      <c r="D561" s="199" t="s">
        <v>236</v>
      </c>
      <c r="E561" s="196" t="s">
        <v>238</v>
      </c>
      <c r="F561" s="197">
        <v>20000</v>
      </c>
      <c r="G561" s="197">
        <v>0</v>
      </c>
      <c r="H561" s="197"/>
      <c r="I561" s="197"/>
      <c r="J561" s="197"/>
      <c r="K561" s="197">
        <f t="shared" si="240"/>
        <v>0</v>
      </c>
      <c r="L561" s="198">
        <f t="shared" si="267"/>
        <v>0</v>
      </c>
    </row>
    <row r="562" spans="1:12" ht="11.25" customHeight="1" x14ac:dyDescent="0.25">
      <c r="A562" s="192">
        <v>10</v>
      </c>
      <c r="B562" s="193">
        <v>108</v>
      </c>
      <c r="C562" s="193" t="s">
        <v>286</v>
      </c>
      <c r="D562" s="199" t="s">
        <v>237</v>
      </c>
      <c r="E562" s="196" t="s">
        <v>239</v>
      </c>
      <c r="F562" s="197">
        <v>30000</v>
      </c>
      <c r="G562" s="197">
        <v>5000</v>
      </c>
      <c r="H562" s="197"/>
      <c r="I562" s="197"/>
      <c r="J562" s="197"/>
      <c r="K562" s="197">
        <f t="shared" si="240"/>
        <v>0</v>
      </c>
      <c r="L562" s="198">
        <f t="shared" si="267"/>
        <v>0</v>
      </c>
    </row>
    <row r="563" spans="1:12" ht="11.25" customHeight="1" x14ac:dyDescent="0.25">
      <c r="A563" s="192">
        <v>10</v>
      </c>
      <c r="B563" s="193">
        <v>108</v>
      </c>
      <c r="C563" s="193" t="s">
        <v>286</v>
      </c>
      <c r="D563" s="199" t="s">
        <v>249</v>
      </c>
      <c r="E563" s="196" t="s">
        <v>251</v>
      </c>
      <c r="F563" s="197">
        <v>0</v>
      </c>
      <c r="G563" s="197">
        <v>0</v>
      </c>
      <c r="H563" s="197"/>
      <c r="I563" s="197"/>
      <c r="J563" s="197"/>
      <c r="K563" s="197">
        <f t="shared" si="240"/>
        <v>0</v>
      </c>
      <c r="L563" s="198" t="e">
        <f t="shared" si="267"/>
        <v>#DIV/0!</v>
      </c>
    </row>
    <row r="564" spans="1:12" ht="11.25" customHeight="1" x14ac:dyDescent="0.25">
      <c r="A564" s="192">
        <v>10</v>
      </c>
      <c r="B564" s="193">
        <v>108</v>
      </c>
      <c r="C564" s="193" t="s">
        <v>286</v>
      </c>
      <c r="D564" s="199" t="s">
        <v>250</v>
      </c>
      <c r="E564" s="196" t="s">
        <v>252</v>
      </c>
      <c r="F564" s="197">
        <v>0</v>
      </c>
      <c r="G564" s="197">
        <v>0</v>
      </c>
      <c r="H564" s="197">
        <v>0</v>
      </c>
      <c r="I564" s="197"/>
      <c r="J564" s="197"/>
      <c r="K564" s="197">
        <f t="shared" si="240"/>
        <v>0</v>
      </c>
      <c r="L564" s="198" t="e">
        <f t="shared" si="267"/>
        <v>#DIV/0!</v>
      </c>
    </row>
    <row r="565" spans="1:12" ht="11.25" customHeight="1" x14ac:dyDescent="0.25">
      <c r="A565" s="192" t="s">
        <v>397</v>
      </c>
      <c r="B565" s="193" t="s">
        <v>440</v>
      </c>
      <c r="C565" s="193" t="s">
        <v>286</v>
      </c>
      <c r="D565" s="136" t="s">
        <v>524</v>
      </c>
      <c r="E565" s="153" t="s">
        <v>521</v>
      </c>
      <c r="F565" s="197"/>
      <c r="G565" s="197"/>
      <c r="H565" s="197">
        <v>0</v>
      </c>
      <c r="I565" s="197"/>
      <c r="J565" s="197"/>
      <c r="K565" s="197">
        <f t="shared" si="240"/>
        <v>0</v>
      </c>
      <c r="L565" s="198" t="e">
        <f t="shared" si="267"/>
        <v>#DIV/0!</v>
      </c>
    </row>
    <row r="566" spans="1:12" ht="11.25" customHeight="1" x14ac:dyDescent="0.25">
      <c r="A566" s="192">
        <v>10</v>
      </c>
      <c r="B566" s="193">
        <v>108</v>
      </c>
      <c r="C566" s="193" t="s">
        <v>286</v>
      </c>
      <c r="D566" s="199" t="s">
        <v>317</v>
      </c>
      <c r="E566" s="212" t="s">
        <v>320</v>
      </c>
      <c r="F566" s="197">
        <v>0</v>
      </c>
      <c r="G566" s="197">
        <v>0</v>
      </c>
      <c r="H566" s="197">
        <v>0</v>
      </c>
      <c r="I566" s="197"/>
      <c r="J566" s="197"/>
      <c r="K566" s="197">
        <f t="shared" si="240"/>
        <v>0</v>
      </c>
      <c r="L566" s="198" t="e">
        <f t="shared" si="267"/>
        <v>#DIV/0!</v>
      </c>
    </row>
    <row r="567" spans="1:12" ht="11.25" customHeight="1" x14ac:dyDescent="0.25">
      <c r="A567" s="192" t="s">
        <v>397</v>
      </c>
      <c r="B567" s="193" t="s">
        <v>440</v>
      </c>
      <c r="C567" s="193" t="s">
        <v>286</v>
      </c>
      <c r="D567" s="213" t="s">
        <v>436</v>
      </c>
      <c r="E567" s="212" t="s">
        <v>437</v>
      </c>
      <c r="F567" s="197">
        <v>0</v>
      </c>
      <c r="G567" s="197">
        <v>0</v>
      </c>
      <c r="H567" s="197">
        <v>0</v>
      </c>
      <c r="I567" s="197"/>
      <c r="J567" s="197"/>
      <c r="K567" s="197">
        <f t="shared" si="240"/>
        <v>0</v>
      </c>
      <c r="L567" s="198" t="e">
        <f t="shared" si="267"/>
        <v>#DIV/0!</v>
      </c>
    </row>
    <row r="568" spans="1:12" ht="11.25" customHeight="1" x14ac:dyDescent="0.25">
      <c r="A568" s="192" t="s">
        <v>397</v>
      </c>
      <c r="B568" s="193" t="s">
        <v>440</v>
      </c>
      <c r="C568" s="193" t="s">
        <v>286</v>
      </c>
      <c r="D568" s="213" t="s">
        <v>446</v>
      </c>
      <c r="E568" s="212" t="s">
        <v>447</v>
      </c>
      <c r="F568" s="197">
        <v>6000</v>
      </c>
      <c r="G568" s="197">
        <v>0</v>
      </c>
      <c r="H568" s="197"/>
      <c r="I568" s="197"/>
      <c r="J568" s="197"/>
      <c r="K568" s="197">
        <f t="shared" si="240"/>
        <v>0</v>
      </c>
      <c r="L568" s="198">
        <f t="shared" si="267"/>
        <v>0</v>
      </c>
    </row>
    <row r="569" spans="1:12" ht="11.25" customHeight="1" x14ac:dyDescent="0.25">
      <c r="A569" s="192" t="s">
        <v>397</v>
      </c>
      <c r="B569" s="193" t="s">
        <v>440</v>
      </c>
      <c r="C569" s="193" t="s">
        <v>286</v>
      </c>
      <c r="D569" s="136" t="s">
        <v>525</v>
      </c>
      <c r="E569" s="155" t="s">
        <v>531</v>
      </c>
      <c r="F569" s="197">
        <v>5000</v>
      </c>
      <c r="G569" s="197"/>
      <c r="H569" s="197">
        <v>5950</v>
      </c>
      <c r="I569" s="197"/>
      <c r="J569" s="197"/>
      <c r="K569" s="197">
        <f t="shared" si="240"/>
        <v>5950</v>
      </c>
      <c r="L569" s="198">
        <f t="shared" si="267"/>
        <v>119</v>
      </c>
    </row>
    <row r="570" spans="1:12" ht="11.25" customHeight="1" x14ac:dyDescent="0.25">
      <c r="A570" s="192" t="s">
        <v>397</v>
      </c>
      <c r="B570" s="193" t="s">
        <v>440</v>
      </c>
      <c r="C570" s="193" t="s">
        <v>286</v>
      </c>
      <c r="D570" s="136" t="s">
        <v>526</v>
      </c>
      <c r="E570" s="155" t="s">
        <v>522</v>
      </c>
      <c r="F570" s="197"/>
      <c r="G570" s="197"/>
      <c r="H570" s="197">
        <v>0</v>
      </c>
      <c r="I570" s="197"/>
      <c r="J570" s="197"/>
      <c r="K570" s="197">
        <f t="shared" si="240"/>
        <v>0</v>
      </c>
      <c r="L570" s="198" t="e">
        <f t="shared" si="267"/>
        <v>#DIV/0!</v>
      </c>
    </row>
    <row r="571" spans="1:12" ht="11.25" customHeight="1" x14ac:dyDescent="0.25">
      <c r="A571" s="192">
        <v>10</v>
      </c>
      <c r="B571" s="193">
        <v>108</v>
      </c>
      <c r="C571" s="193" t="s">
        <v>286</v>
      </c>
      <c r="D571" s="199" t="s">
        <v>254</v>
      </c>
      <c r="E571" s="196" t="s">
        <v>121</v>
      </c>
      <c r="F571" s="197">
        <v>50000</v>
      </c>
      <c r="G571" s="197">
        <v>0</v>
      </c>
      <c r="H571" s="197">
        <v>200000</v>
      </c>
      <c r="I571" s="197"/>
      <c r="J571" s="197"/>
      <c r="K571" s="197">
        <f t="shared" si="240"/>
        <v>200000</v>
      </c>
      <c r="L571" s="198">
        <f t="shared" si="267"/>
        <v>400</v>
      </c>
    </row>
    <row r="572" spans="1:12" ht="11.25" customHeight="1" x14ac:dyDescent="0.25">
      <c r="A572" s="192">
        <v>10</v>
      </c>
      <c r="B572" s="193">
        <v>108</v>
      </c>
      <c r="C572" s="193" t="s">
        <v>286</v>
      </c>
      <c r="D572" s="199" t="s">
        <v>247</v>
      </c>
      <c r="E572" s="196" t="s">
        <v>248</v>
      </c>
      <c r="F572" s="197">
        <v>0</v>
      </c>
      <c r="G572" s="197">
        <v>0</v>
      </c>
      <c r="H572" s="197">
        <v>0</v>
      </c>
      <c r="I572" s="197"/>
      <c r="J572" s="197"/>
      <c r="K572" s="197">
        <f t="shared" si="240"/>
        <v>0</v>
      </c>
      <c r="L572" s="198" t="e">
        <f t="shared" si="267"/>
        <v>#DIV/0!</v>
      </c>
    </row>
    <row r="573" spans="1:12" ht="11.25" customHeight="1" x14ac:dyDescent="0.25">
      <c r="A573" s="192">
        <v>10</v>
      </c>
      <c r="B573" s="193">
        <v>108</v>
      </c>
      <c r="C573" s="193" t="s">
        <v>286</v>
      </c>
      <c r="D573" s="199" t="s">
        <v>301</v>
      </c>
      <c r="E573" s="196" t="s">
        <v>302</v>
      </c>
      <c r="F573" s="197">
        <v>0</v>
      </c>
      <c r="G573" s="197">
        <v>0</v>
      </c>
      <c r="H573" s="197">
        <v>0</v>
      </c>
      <c r="I573" s="197"/>
      <c r="J573" s="197"/>
      <c r="K573" s="197">
        <f t="shared" si="240"/>
        <v>0</v>
      </c>
      <c r="L573" s="198" t="e">
        <f t="shared" si="267"/>
        <v>#DIV/0!</v>
      </c>
    </row>
    <row r="574" spans="1:12" ht="11.25" customHeight="1" x14ac:dyDescent="0.25">
      <c r="A574" s="192" t="s">
        <v>397</v>
      </c>
      <c r="B574" s="193" t="s">
        <v>440</v>
      </c>
      <c r="C574" s="193" t="s">
        <v>286</v>
      </c>
      <c r="D574" s="249">
        <v>615300</v>
      </c>
      <c r="E574" s="108" t="s">
        <v>514</v>
      </c>
      <c r="F574" s="194">
        <f>F575</f>
        <v>33423</v>
      </c>
      <c r="G574" s="194">
        <f t="shared" ref="G574:K574" si="269">G575</f>
        <v>33422</v>
      </c>
      <c r="H574" s="194">
        <f t="shared" si="269"/>
        <v>0</v>
      </c>
      <c r="I574" s="194">
        <f t="shared" si="269"/>
        <v>0</v>
      </c>
      <c r="J574" s="194">
        <f t="shared" si="269"/>
        <v>0</v>
      </c>
      <c r="K574" s="194">
        <f t="shared" si="269"/>
        <v>0</v>
      </c>
      <c r="L574" s="198">
        <f t="shared" si="267"/>
        <v>0</v>
      </c>
    </row>
    <row r="575" spans="1:12" ht="21.75" customHeight="1" x14ac:dyDescent="0.25">
      <c r="A575" s="192" t="s">
        <v>397</v>
      </c>
      <c r="B575" s="193" t="s">
        <v>440</v>
      </c>
      <c r="C575" s="193" t="s">
        <v>286</v>
      </c>
      <c r="D575" s="199">
        <v>615311</v>
      </c>
      <c r="E575" s="217" t="s">
        <v>520</v>
      </c>
      <c r="F575" s="197">
        <v>33423</v>
      </c>
      <c r="G575" s="197">
        <v>33422</v>
      </c>
      <c r="H575" s="197">
        <v>0</v>
      </c>
      <c r="I575" s="197"/>
      <c r="J575" s="197"/>
      <c r="K575" s="197">
        <f>H575+I575+J575</f>
        <v>0</v>
      </c>
      <c r="L575" s="198">
        <f t="shared" si="267"/>
        <v>0</v>
      </c>
    </row>
    <row r="576" spans="1:12" ht="11.25" customHeight="1" x14ac:dyDescent="0.25">
      <c r="A576" s="192">
        <v>10</v>
      </c>
      <c r="B576" s="193">
        <v>108</v>
      </c>
      <c r="C576" s="193" t="s">
        <v>286</v>
      </c>
      <c r="D576" s="108"/>
      <c r="E576" s="228" t="s">
        <v>130</v>
      </c>
      <c r="F576" s="194">
        <f t="shared" ref="F576:G576" si="270">SUM(F577:F581)</f>
        <v>40000</v>
      </c>
      <c r="G576" s="194">
        <f t="shared" si="270"/>
        <v>4553</v>
      </c>
      <c r="H576" s="194">
        <f>SUM(H577:H582)</f>
        <v>215000</v>
      </c>
      <c r="I576" s="194">
        <f t="shared" ref="I576:K576" si="271">SUM(I577:I582)</f>
        <v>0</v>
      </c>
      <c r="J576" s="194">
        <f t="shared" si="271"/>
        <v>0</v>
      </c>
      <c r="K576" s="194">
        <f t="shared" si="271"/>
        <v>215000</v>
      </c>
      <c r="L576" s="195">
        <f t="shared" si="267"/>
        <v>537.5</v>
      </c>
    </row>
    <row r="577" spans="1:12" ht="11.25" customHeight="1" x14ac:dyDescent="0.25">
      <c r="A577" s="192">
        <v>10</v>
      </c>
      <c r="B577" s="193">
        <v>108</v>
      </c>
      <c r="C577" s="193" t="s">
        <v>286</v>
      </c>
      <c r="D577" s="211">
        <v>821311</v>
      </c>
      <c r="E577" s="211" t="s">
        <v>280</v>
      </c>
      <c r="F577" s="197">
        <v>0</v>
      </c>
      <c r="G577" s="197">
        <v>0</v>
      </c>
      <c r="H577" s="197">
        <v>5000</v>
      </c>
      <c r="I577" s="194"/>
      <c r="J577" s="194"/>
      <c r="K577" s="197">
        <f>H577+I577+J577</f>
        <v>5000</v>
      </c>
      <c r="L577" s="198" t="e">
        <f t="shared" si="267"/>
        <v>#DIV/0!</v>
      </c>
    </row>
    <row r="578" spans="1:12" ht="11.25" customHeight="1" x14ac:dyDescent="0.25">
      <c r="A578" s="192">
        <v>10</v>
      </c>
      <c r="B578" s="193">
        <v>108</v>
      </c>
      <c r="C578" s="193" t="s">
        <v>286</v>
      </c>
      <c r="D578" s="211">
        <v>821312</v>
      </c>
      <c r="E578" s="211" t="s">
        <v>393</v>
      </c>
      <c r="F578" s="197">
        <v>20000</v>
      </c>
      <c r="G578" s="197">
        <v>2548</v>
      </c>
      <c r="H578" s="197">
        <v>5000</v>
      </c>
      <c r="I578" s="194"/>
      <c r="J578" s="194"/>
      <c r="K578" s="197">
        <f t="shared" ref="K578:K580" si="272">H578+I578+J578</f>
        <v>5000</v>
      </c>
      <c r="L578" s="198">
        <f t="shared" si="267"/>
        <v>25</v>
      </c>
    </row>
    <row r="579" spans="1:12" ht="11.25" customHeight="1" x14ac:dyDescent="0.25">
      <c r="A579" s="192" t="s">
        <v>397</v>
      </c>
      <c r="B579" s="193">
        <v>108</v>
      </c>
      <c r="C579" s="193" t="s">
        <v>286</v>
      </c>
      <c r="D579" s="211">
        <v>821319</v>
      </c>
      <c r="E579" s="211" t="s">
        <v>443</v>
      </c>
      <c r="F579" s="197">
        <v>5000</v>
      </c>
      <c r="G579" s="197">
        <v>2005</v>
      </c>
      <c r="H579" s="197">
        <v>5000</v>
      </c>
      <c r="I579" s="194"/>
      <c r="J579" s="194"/>
      <c r="K579" s="197">
        <f t="shared" si="272"/>
        <v>5000</v>
      </c>
      <c r="L579" s="198">
        <f t="shared" ref="L579:L582" si="273">K579/F579*100</f>
        <v>100</v>
      </c>
    </row>
    <row r="580" spans="1:12" ht="11.25" customHeight="1" x14ac:dyDescent="0.25">
      <c r="A580" s="192" t="s">
        <v>397</v>
      </c>
      <c r="B580" s="193">
        <v>108</v>
      </c>
      <c r="C580" s="193" t="s">
        <v>286</v>
      </c>
      <c r="D580" s="211">
        <v>821614</v>
      </c>
      <c r="E580" s="211" t="s">
        <v>511</v>
      </c>
      <c r="F580" s="197">
        <v>5000</v>
      </c>
      <c r="G580" s="197">
        <v>0</v>
      </c>
      <c r="H580" s="197">
        <v>150000</v>
      </c>
      <c r="I580" s="194"/>
      <c r="J580" s="194"/>
      <c r="K580" s="197">
        <f t="shared" si="272"/>
        <v>150000</v>
      </c>
      <c r="L580" s="198">
        <f t="shared" si="273"/>
        <v>3000</v>
      </c>
    </row>
    <row r="581" spans="1:12" ht="11.25" customHeight="1" x14ac:dyDescent="0.25">
      <c r="A581" s="192">
        <v>10</v>
      </c>
      <c r="B581" s="193">
        <v>108</v>
      </c>
      <c r="C581" s="193" t="s">
        <v>286</v>
      </c>
      <c r="D581" s="213">
        <v>821513</v>
      </c>
      <c r="E581" s="282" t="s">
        <v>407</v>
      </c>
      <c r="F581" s="197">
        <v>10000</v>
      </c>
      <c r="G581" s="197">
        <v>0</v>
      </c>
      <c r="H581" s="197">
        <v>0</v>
      </c>
      <c r="I581" s="197"/>
      <c r="J581" s="197"/>
      <c r="K581" s="197">
        <f t="shared" si="240"/>
        <v>0</v>
      </c>
      <c r="L581" s="198">
        <f t="shared" si="273"/>
        <v>0</v>
      </c>
    </row>
    <row r="582" spans="1:12" ht="23.25" customHeight="1" x14ac:dyDescent="0.25">
      <c r="A582" s="192">
        <v>10</v>
      </c>
      <c r="B582" s="193">
        <v>108</v>
      </c>
      <c r="C582" s="193" t="s">
        <v>286</v>
      </c>
      <c r="D582" s="287">
        <v>821611</v>
      </c>
      <c r="E582" s="155" t="s">
        <v>578</v>
      </c>
      <c r="F582" s="255"/>
      <c r="G582" s="255"/>
      <c r="H582" s="255">
        <v>50000</v>
      </c>
      <c r="I582" s="255"/>
      <c r="J582" s="255"/>
      <c r="K582" s="255">
        <f t="shared" si="240"/>
        <v>50000</v>
      </c>
      <c r="L582" s="198" t="e">
        <f t="shared" si="273"/>
        <v>#DIV/0!</v>
      </c>
    </row>
    <row r="583" spans="1:12" ht="11.25" customHeight="1" x14ac:dyDescent="0.25">
      <c r="A583" s="201"/>
      <c r="B583" s="202"/>
      <c r="C583" s="202"/>
      <c r="D583" s="223"/>
      <c r="E583" s="224" t="s">
        <v>368</v>
      </c>
      <c r="F583" s="225">
        <v>32</v>
      </c>
      <c r="G583" s="226"/>
      <c r="H583" s="226"/>
      <c r="I583" s="226"/>
      <c r="J583" s="226"/>
      <c r="K583" s="226"/>
      <c r="L583" s="198"/>
    </row>
    <row r="584" spans="1:12" ht="3" customHeight="1" x14ac:dyDescent="0.25">
      <c r="A584" s="277"/>
      <c r="B584" s="277"/>
      <c r="C584" s="277"/>
      <c r="D584" s="250"/>
      <c r="E584" s="251"/>
      <c r="F584" s="252"/>
      <c r="G584" s="187"/>
      <c r="H584" s="187"/>
      <c r="I584" s="187"/>
      <c r="J584" s="187"/>
      <c r="K584" s="187"/>
      <c r="L584" s="187"/>
    </row>
    <row r="585" spans="1:12" ht="12" customHeight="1" x14ac:dyDescent="0.25">
      <c r="A585" s="359" t="s">
        <v>394</v>
      </c>
      <c r="B585" s="359"/>
      <c r="C585" s="359"/>
      <c r="D585" s="359"/>
      <c r="E585" s="359"/>
    </row>
    <row r="586" spans="1:12" ht="19.5" customHeight="1" x14ac:dyDescent="0.25">
      <c r="A586" s="346" t="s">
        <v>78</v>
      </c>
      <c r="B586" s="348" t="s">
        <v>283</v>
      </c>
      <c r="C586" s="348" t="s">
        <v>284</v>
      </c>
      <c r="D586" s="350" t="s">
        <v>285</v>
      </c>
      <c r="E586" s="343" t="s">
        <v>79</v>
      </c>
      <c r="F586" s="353" t="s">
        <v>462</v>
      </c>
      <c r="G586" s="353" t="s">
        <v>569</v>
      </c>
      <c r="H586" s="343" t="s">
        <v>567</v>
      </c>
      <c r="I586" s="343"/>
      <c r="J586" s="343"/>
      <c r="K586" s="343"/>
      <c r="L586" s="341" t="s">
        <v>558</v>
      </c>
    </row>
    <row r="587" spans="1:12" ht="39.75" customHeight="1" x14ac:dyDescent="0.25">
      <c r="A587" s="347"/>
      <c r="B587" s="349"/>
      <c r="C587" s="349"/>
      <c r="D587" s="351"/>
      <c r="E587" s="352"/>
      <c r="F587" s="354"/>
      <c r="G587" s="354"/>
      <c r="H587" s="125" t="s">
        <v>303</v>
      </c>
      <c r="I587" s="125" t="s">
        <v>304</v>
      </c>
      <c r="J587" s="125" t="s">
        <v>305</v>
      </c>
      <c r="K587" s="126" t="s">
        <v>306</v>
      </c>
      <c r="L587" s="342"/>
    </row>
    <row r="588" spans="1:12" ht="8.25" customHeight="1" x14ac:dyDescent="0.25">
      <c r="A588" s="127">
        <v>1</v>
      </c>
      <c r="B588" s="128">
        <v>2</v>
      </c>
      <c r="C588" s="128">
        <v>3</v>
      </c>
      <c r="D588" s="129">
        <v>4</v>
      </c>
      <c r="E588" s="128">
        <v>5</v>
      </c>
      <c r="F588" s="129">
        <v>6</v>
      </c>
      <c r="G588" s="129">
        <v>7</v>
      </c>
      <c r="H588" s="129">
        <v>9</v>
      </c>
      <c r="I588" s="129">
        <v>10</v>
      </c>
      <c r="J588" s="129">
        <v>11</v>
      </c>
      <c r="K588" s="129">
        <v>12</v>
      </c>
      <c r="L588" s="130">
        <v>13</v>
      </c>
    </row>
    <row r="589" spans="1:12" ht="9.75" customHeight="1" x14ac:dyDescent="0.25">
      <c r="A589" s="174"/>
      <c r="B589" s="175"/>
      <c r="C589" s="175"/>
      <c r="D589" s="176"/>
      <c r="E589" s="177" t="s">
        <v>137</v>
      </c>
      <c r="F589" s="85">
        <f>F590+F593+F599+F601+F614+F617</f>
        <v>998372</v>
      </c>
      <c r="G589" s="85">
        <f>G590+G593+G599+G601+G614+G617</f>
        <v>487673</v>
      </c>
      <c r="H589" s="85">
        <f>H590+H593+H599+H601+H614+H617</f>
        <v>648172</v>
      </c>
      <c r="I589" s="85">
        <f t="shared" ref="I589:J589" si="274">I590+I593+I599+I601+I614+I617</f>
        <v>452600</v>
      </c>
      <c r="J589" s="85">
        <f t="shared" si="274"/>
        <v>0</v>
      </c>
      <c r="K589" s="85">
        <f>H589+I589+J589</f>
        <v>1100772</v>
      </c>
      <c r="L589" s="50">
        <f t="shared" ref="L589:L618" si="275">K589/F589*100</f>
        <v>110.25669790418802</v>
      </c>
    </row>
    <row r="590" spans="1:12" ht="11.25" customHeight="1" x14ac:dyDescent="0.25">
      <c r="A590" s="178">
        <v>10</v>
      </c>
      <c r="B590" s="137" t="s">
        <v>500</v>
      </c>
      <c r="C590" s="137" t="s">
        <v>286</v>
      </c>
      <c r="D590" s="109">
        <v>611100</v>
      </c>
      <c r="E590" s="109" t="s">
        <v>359</v>
      </c>
      <c r="F590" s="85">
        <f>F591+F592</f>
        <v>354128</v>
      </c>
      <c r="G590" s="85">
        <f>G591+G592</f>
        <v>257468</v>
      </c>
      <c r="H590" s="85">
        <f t="shared" ref="H590:J590" si="276">H591+H592</f>
        <v>377428</v>
      </c>
      <c r="I590" s="85">
        <f t="shared" si="276"/>
        <v>0</v>
      </c>
      <c r="J590" s="85">
        <f t="shared" si="276"/>
        <v>0</v>
      </c>
      <c r="K590" s="85">
        <f t="shared" ref="K590:K618" si="277">H590+I590+J590</f>
        <v>377428</v>
      </c>
      <c r="L590" s="50">
        <f t="shared" si="275"/>
        <v>106.57954186057019</v>
      </c>
    </row>
    <row r="591" spans="1:12" ht="11.25" customHeight="1" x14ac:dyDescent="0.25">
      <c r="A591" s="178">
        <v>10</v>
      </c>
      <c r="B591" s="137" t="s">
        <v>500</v>
      </c>
      <c r="C591" s="137" t="s">
        <v>286</v>
      </c>
      <c r="D591" s="35">
        <v>611111</v>
      </c>
      <c r="E591" s="35" t="s">
        <v>360</v>
      </c>
      <c r="F591" s="31">
        <v>242287</v>
      </c>
      <c r="G591" s="31">
        <v>177653</v>
      </c>
      <c r="H591" s="31">
        <v>260424</v>
      </c>
      <c r="I591" s="31"/>
      <c r="J591" s="31"/>
      <c r="K591" s="31">
        <f t="shared" si="277"/>
        <v>260424</v>
      </c>
      <c r="L591" s="46">
        <f t="shared" si="275"/>
        <v>107.48575037042846</v>
      </c>
    </row>
    <row r="592" spans="1:12" ht="11.25" customHeight="1" x14ac:dyDescent="0.25">
      <c r="A592" s="178">
        <v>10</v>
      </c>
      <c r="B592" s="137" t="s">
        <v>500</v>
      </c>
      <c r="C592" s="137" t="s">
        <v>286</v>
      </c>
      <c r="D592" s="35">
        <v>611130</v>
      </c>
      <c r="E592" s="35" t="s">
        <v>361</v>
      </c>
      <c r="F592" s="31">
        <v>111841</v>
      </c>
      <c r="G592" s="31">
        <v>79815</v>
      </c>
      <c r="H592" s="31">
        <v>117004</v>
      </c>
      <c r="I592" s="31"/>
      <c r="J592" s="31"/>
      <c r="K592" s="31">
        <f t="shared" si="277"/>
        <v>117004</v>
      </c>
      <c r="L592" s="46">
        <f t="shared" si="275"/>
        <v>104.61637503241208</v>
      </c>
    </row>
    <row r="593" spans="1:12" ht="11.25" customHeight="1" x14ac:dyDescent="0.25">
      <c r="A593" s="178">
        <v>10</v>
      </c>
      <c r="B593" s="137" t="s">
        <v>500</v>
      </c>
      <c r="C593" s="137" t="s">
        <v>286</v>
      </c>
      <c r="D593" s="109">
        <v>611200</v>
      </c>
      <c r="E593" s="109" t="s">
        <v>362</v>
      </c>
      <c r="F593" s="85">
        <f>SUM(F594:F598)</f>
        <v>62369</v>
      </c>
      <c r="G593" s="85">
        <f t="shared" ref="G593:H593" si="278">SUM(G594:G598)</f>
        <v>44727</v>
      </c>
      <c r="H593" s="85">
        <f t="shared" si="278"/>
        <v>59312</v>
      </c>
      <c r="I593" s="85">
        <f t="shared" ref="I593:J593" si="279">SUM(I594:I597)</f>
        <v>0</v>
      </c>
      <c r="J593" s="85">
        <f t="shared" si="279"/>
        <v>0</v>
      </c>
      <c r="K593" s="85">
        <f>H593+I593+J593</f>
        <v>59312</v>
      </c>
      <c r="L593" s="50">
        <f t="shared" si="275"/>
        <v>95.098526511568252</v>
      </c>
    </row>
    <row r="594" spans="1:12" ht="11.25" customHeight="1" x14ac:dyDescent="0.25">
      <c r="A594" s="178">
        <v>10</v>
      </c>
      <c r="B594" s="137" t="s">
        <v>500</v>
      </c>
      <c r="C594" s="137" t="s">
        <v>286</v>
      </c>
      <c r="D594" s="35">
        <v>611211</v>
      </c>
      <c r="E594" s="35" t="s">
        <v>50</v>
      </c>
      <c r="F594" s="31">
        <v>9006</v>
      </c>
      <c r="G594" s="31">
        <v>6431</v>
      </c>
      <c r="H594" s="31">
        <v>9006</v>
      </c>
      <c r="I594" s="31"/>
      <c r="J594" s="31"/>
      <c r="K594" s="31">
        <f t="shared" si="277"/>
        <v>9006</v>
      </c>
      <c r="L594" s="46">
        <f t="shared" si="275"/>
        <v>100</v>
      </c>
    </row>
    <row r="595" spans="1:12" ht="11.25" customHeight="1" x14ac:dyDescent="0.25">
      <c r="A595" s="178">
        <v>10</v>
      </c>
      <c r="B595" s="137" t="s">
        <v>500</v>
      </c>
      <c r="C595" s="137" t="s">
        <v>286</v>
      </c>
      <c r="D595" s="35">
        <v>611221</v>
      </c>
      <c r="E595" s="35" t="s">
        <v>51</v>
      </c>
      <c r="F595" s="31">
        <v>35939</v>
      </c>
      <c r="G595" s="31">
        <v>24258</v>
      </c>
      <c r="H595" s="31">
        <v>37306</v>
      </c>
      <c r="I595" s="31"/>
      <c r="J595" s="31"/>
      <c r="K595" s="31">
        <f t="shared" si="277"/>
        <v>37306</v>
      </c>
      <c r="L595" s="46">
        <f t="shared" si="275"/>
        <v>103.80366732518991</v>
      </c>
    </row>
    <row r="596" spans="1:12" ht="11.25" customHeight="1" x14ac:dyDescent="0.25">
      <c r="A596" s="178">
        <v>10</v>
      </c>
      <c r="B596" s="137" t="s">
        <v>500</v>
      </c>
      <c r="C596" s="137" t="s">
        <v>286</v>
      </c>
      <c r="D596" s="35">
        <v>611224</v>
      </c>
      <c r="E596" s="35" t="s">
        <v>52</v>
      </c>
      <c r="F596" s="31">
        <v>7568</v>
      </c>
      <c r="G596" s="31">
        <v>7568</v>
      </c>
      <c r="H596" s="31">
        <v>8500</v>
      </c>
      <c r="I596" s="31"/>
      <c r="J596" s="31"/>
      <c r="K596" s="31">
        <f t="shared" si="277"/>
        <v>8500</v>
      </c>
      <c r="L596" s="46">
        <f t="shared" si="275"/>
        <v>112.31501057082451</v>
      </c>
    </row>
    <row r="597" spans="1:12" ht="11.25" customHeight="1" x14ac:dyDescent="0.25">
      <c r="A597" s="178">
        <v>10</v>
      </c>
      <c r="B597" s="137" t="s">
        <v>500</v>
      </c>
      <c r="C597" s="137" t="s">
        <v>286</v>
      </c>
      <c r="D597" s="35">
        <v>611225</v>
      </c>
      <c r="E597" s="35" t="s">
        <v>53</v>
      </c>
      <c r="F597" s="31">
        <v>5356</v>
      </c>
      <c r="G597" s="31">
        <v>5624</v>
      </c>
      <c r="H597" s="31">
        <v>0</v>
      </c>
      <c r="I597" s="31"/>
      <c r="J597" s="31"/>
      <c r="K597" s="31">
        <f t="shared" si="277"/>
        <v>0</v>
      </c>
      <c r="L597" s="46">
        <f t="shared" si="275"/>
        <v>0</v>
      </c>
    </row>
    <row r="598" spans="1:12" ht="11.25" customHeight="1" x14ac:dyDescent="0.25">
      <c r="A598" s="178" t="s">
        <v>397</v>
      </c>
      <c r="B598" s="137" t="s">
        <v>500</v>
      </c>
      <c r="C598" s="137" t="s">
        <v>286</v>
      </c>
      <c r="D598" s="35">
        <v>611226</v>
      </c>
      <c r="E598" s="35" t="s">
        <v>530</v>
      </c>
      <c r="F598" s="31">
        <v>4500</v>
      </c>
      <c r="G598" s="31">
        <v>846</v>
      </c>
      <c r="H598" s="31">
        <v>4500</v>
      </c>
      <c r="I598" s="31"/>
      <c r="J598" s="31"/>
      <c r="K598" s="31">
        <f t="shared" si="277"/>
        <v>4500</v>
      </c>
      <c r="L598" s="46">
        <f t="shared" si="275"/>
        <v>100</v>
      </c>
    </row>
    <row r="599" spans="1:12" ht="11.25" customHeight="1" x14ac:dyDescent="0.25">
      <c r="A599" s="178">
        <v>10</v>
      </c>
      <c r="B599" s="137" t="s">
        <v>500</v>
      </c>
      <c r="C599" s="137" t="s">
        <v>286</v>
      </c>
      <c r="D599" s="109">
        <v>612000</v>
      </c>
      <c r="E599" s="109" t="s">
        <v>363</v>
      </c>
      <c r="F599" s="85">
        <f>F600</f>
        <v>45514</v>
      </c>
      <c r="G599" s="85">
        <f>G600</f>
        <v>32816</v>
      </c>
      <c r="H599" s="85">
        <f t="shared" ref="H599:J599" si="280">H600</f>
        <v>49230</v>
      </c>
      <c r="I599" s="85">
        <f t="shared" si="280"/>
        <v>0</v>
      </c>
      <c r="J599" s="85">
        <f t="shared" si="280"/>
        <v>0</v>
      </c>
      <c r="K599" s="85">
        <f t="shared" si="277"/>
        <v>49230</v>
      </c>
      <c r="L599" s="50">
        <f t="shared" si="275"/>
        <v>108.16452080678474</v>
      </c>
    </row>
    <row r="600" spans="1:12" ht="11.25" customHeight="1" x14ac:dyDescent="0.25">
      <c r="A600" s="178">
        <v>10</v>
      </c>
      <c r="B600" s="137" t="s">
        <v>500</v>
      </c>
      <c r="C600" s="137" t="s">
        <v>286</v>
      </c>
      <c r="D600" s="35">
        <v>612110</v>
      </c>
      <c r="E600" s="35" t="s">
        <v>363</v>
      </c>
      <c r="F600" s="31">
        <v>45514</v>
      </c>
      <c r="G600" s="31">
        <v>32816</v>
      </c>
      <c r="H600" s="31">
        <v>49230</v>
      </c>
      <c r="I600" s="31"/>
      <c r="J600" s="31"/>
      <c r="K600" s="31">
        <f t="shared" si="277"/>
        <v>49230</v>
      </c>
      <c r="L600" s="46">
        <f t="shared" si="275"/>
        <v>108.16452080678474</v>
      </c>
    </row>
    <row r="601" spans="1:12" ht="11.25" customHeight="1" x14ac:dyDescent="0.25">
      <c r="A601" s="178">
        <v>10</v>
      </c>
      <c r="B601" s="137" t="s">
        <v>500</v>
      </c>
      <c r="C601" s="137" t="s">
        <v>286</v>
      </c>
      <c r="D601" s="109">
        <v>613000</v>
      </c>
      <c r="E601" s="109" t="s">
        <v>364</v>
      </c>
      <c r="F601" s="85">
        <f>SUM(F602:F612)</f>
        <v>13761</v>
      </c>
      <c r="G601" s="85">
        <f>SUM(G602:G612)</f>
        <v>10167</v>
      </c>
      <c r="H601" s="85">
        <f>SUM(H602:H613)</f>
        <v>62202</v>
      </c>
      <c r="I601" s="85">
        <f t="shared" ref="I601:J601" si="281">SUM(I602:I612)</f>
        <v>0</v>
      </c>
      <c r="J601" s="85">
        <f t="shared" si="281"/>
        <v>0</v>
      </c>
      <c r="K601" s="85">
        <f t="shared" si="277"/>
        <v>62202</v>
      </c>
      <c r="L601" s="50">
        <f t="shared" si="275"/>
        <v>452.01656856333113</v>
      </c>
    </row>
    <row r="602" spans="1:12" ht="11.25" customHeight="1" x14ac:dyDescent="0.25">
      <c r="A602" s="178">
        <v>10</v>
      </c>
      <c r="B602" s="137" t="s">
        <v>500</v>
      </c>
      <c r="C602" s="137" t="s">
        <v>286</v>
      </c>
      <c r="D602" s="35">
        <v>613100</v>
      </c>
      <c r="E602" s="35" t="s">
        <v>365</v>
      </c>
      <c r="F602" s="31">
        <v>1000</v>
      </c>
      <c r="G602" s="31">
        <v>0</v>
      </c>
      <c r="H602" s="31">
        <v>1000</v>
      </c>
      <c r="I602" s="31"/>
      <c r="J602" s="31"/>
      <c r="K602" s="31">
        <f t="shared" si="277"/>
        <v>1000</v>
      </c>
      <c r="L602" s="46">
        <f t="shared" si="275"/>
        <v>100</v>
      </c>
    </row>
    <row r="603" spans="1:12" ht="11.25" customHeight="1" x14ac:dyDescent="0.25">
      <c r="A603" s="178">
        <v>10</v>
      </c>
      <c r="B603" s="137" t="s">
        <v>500</v>
      </c>
      <c r="C603" s="137" t="s">
        <v>286</v>
      </c>
      <c r="D603" s="139">
        <v>613215</v>
      </c>
      <c r="E603" s="35" t="s">
        <v>150</v>
      </c>
      <c r="F603" s="31">
        <v>4800</v>
      </c>
      <c r="G603" s="31">
        <v>4774</v>
      </c>
      <c r="H603" s="31">
        <v>5000</v>
      </c>
      <c r="I603" s="31"/>
      <c r="J603" s="31"/>
      <c r="K603" s="31">
        <f t="shared" si="277"/>
        <v>5000</v>
      </c>
      <c r="L603" s="46">
        <f t="shared" si="275"/>
        <v>104.16666666666667</v>
      </c>
    </row>
    <row r="604" spans="1:12" ht="11.25" customHeight="1" x14ac:dyDescent="0.25">
      <c r="A604" s="178">
        <v>10</v>
      </c>
      <c r="B604" s="137" t="s">
        <v>500</v>
      </c>
      <c r="C604" s="137" t="s">
        <v>286</v>
      </c>
      <c r="D604" s="35">
        <v>613411</v>
      </c>
      <c r="E604" s="35" t="s">
        <v>300</v>
      </c>
      <c r="F604" s="31">
        <v>350</v>
      </c>
      <c r="G604" s="31">
        <v>303</v>
      </c>
      <c r="H604" s="31">
        <v>600</v>
      </c>
      <c r="I604" s="31"/>
      <c r="J604" s="31"/>
      <c r="K604" s="31">
        <f t="shared" si="277"/>
        <v>600</v>
      </c>
      <c r="L604" s="46">
        <f t="shared" si="275"/>
        <v>171.42857142857142</v>
      </c>
    </row>
    <row r="605" spans="1:12" ht="11.25" customHeight="1" x14ac:dyDescent="0.25">
      <c r="A605" s="178" t="s">
        <v>397</v>
      </c>
      <c r="B605" s="137" t="s">
        <v>500</v>
      </c>
      <c r="C605" s="137" t="s">
        <v>286</v>
      </c>
      <c r="D605" s="35">
        <v>613412</v>
      </c>
      <c r="E605" s="35" t="s">
        <v>271</v>
      </c>
      <c r="F605" s="31">
        <v>300</v>
      </c>
      <c r="G605" s="31">
        <v>113</v>
      </c>
      <c r="H605" s="31">
        <v>300</v>
      </c>
      <c r="I605" s="31"/>
      <c r="J605" s="31"/>
      <c r="K605" s="31">
        <f t="shared" si="277"/>
        <v>300</v>
      </c>
      <c r="L605" s="46">
        <f t="shared" si="275"/>
        <v>100</v>
      </c>
    </row>
    <row r="606" spans="1:12" ht="11.25" customHeight="1" x14ac:dyDescent="0.25">
      <c r="A606" s="178" t="s">
        <v>397</v>
      </c>
      <c r="B606" s="137" t="s">
        <v>500</v>
      </c>
      <c r="C606" s="137" t="s">
        <v>286</v>
      </c>
      <c r="D606" s="35">
        <v>613481</v>
      </c>
      <c r="E606" s="35" t="s">
        <v>594</v>
      </c>
      <c r="F606" s="31"/>
      <c r="G606" s="31"/>
      <c r="H606" s="31">
        <v>6000</v>
      </c>
      <c r="I606" s="31"/>
      <c r="J606" s="31"/>
      <c r="K606" s="31">
        <f t="shared" si="277"/>
        <v>6000</v>
      </c>
      <c r="L606" s="46"/>
    </row>
    <row r="607" spans="1:12" ht="11.25" customHeight="1" x14ac:dyDescent="0.25">
      <c r="A607" s="178">
        <v>10</v>
      </c>
      <c r="B607" s="137" t="s">
        <v>500</v>
      </c>
      <c r="C607" s="137" t="s">
        <v>286</v>
      </c>
      <c r="D607" s="35">
        <v>613487</v>
      </c>
      <c r="E607" s="35" t="s">
        <v>387</v>
      </c>
      <c r="F607" s="31">
        <v>3500</v>
      </c>
      <c r="G607" s="31">
        <v>4135</v>
      </c>
      <c r="H607" s="31">
        <v>5000</v>
      </c>
      <c r="I607" s="31"/>
      <c r="J607" s="31"/>
      <c r="K607" s="31">
        <f t="shared" si="277"/>
        <v>5000</v>
      </c>
      <c r="L607" s="46">
        <f t="shared" si="275"/>
        <v>142.85714285714286</v>
      </c>
    </row>
    <row r="608" spans="1:12" ht="11.25" customHeight="1" x14ac:dyDescent="0.25">
      <c r="A608" s="178">
        <v>10</v>
      </c>
      <c r="B608" s="137" t="s">
        <v>500</v>
      </c>
      <c r="C608" s="137" t="s">
        <v>286</v>
      </c>
      <c r="D608" s="35">
        <v>613713</v>
      </c>
      <c r="E608" s="35" t="s">
        <v>277</v>
      </c>
      <c r="F608" s="31">
        <v>2500</v>
      </c>
      <c r="G608" s="31">
        <v>0</v>
      </c>
      <c r="H608" s="31">
        <v>2500</v>
      </c>
      <c r="I608" s="31"/>
      <c r="J608" s="31"/>
      <c r="K608" s="31">
        <f t="shared" si="277"/>
        <v>2500</v>
      </c>
      <c r="L608" s="46">
        <f t="shared" si="275"/>
        <v>100</v>
      </c>
    </row>
    <row r="609" spans="1:12" ht="11.25" customHeight="1" x14ac:dyDescent="0.25">
      <c r="A609" s="178">
        <v>10</v>
      </c>
      <c r="B609" s="137" t="s">
        <v>500</v>
      </c>
      <c r="C609" s="137" t="s">
        <v>286</v>
      </c>
      <c r="D609" s="35">
        <v>613722</v>
      </c>
      <c r="E609" s="35" t="s">
        <v>178</v>
      </c>
      <c r="F609" s="31">
        <v>0</v>
      </c>
      <c r="G609" s="31">
        <v>0</v>
      </c>
      <c r="H609" s="31">
        <v>0</v>
      </c>
      <c r="I609" s="31"/>
      <c r="J609" s="31"/>
      <c r="K609" s="31">
        <f t="shared" si="277"/>
        <v>0</v>
      </c>
      <c r="L609" s="46" t="e">
        <f t="shared" si="275"/>
        <v>#DIV/0!</v>
      </c>
    </row>
    <row r="610" spans="1:12" ht="11.25" customHeight="1" x14ac:dyDescent="0.25">
      <c r="A610" s="178">
        <v>10</v>
      </c>
      <c r="B610" s="137" t="s">
        <v>500</v>
      </c>
      <c r="C610" s="137" t="s">
        <v>286</v>
      </c>
      <c r="D610" s="35">
        <v>613920</v>
      </c>
      <c r="E610" s="196" t="s">
        <v>231</v>
      </c>
      <c r="F610" s="31">
        <v>0</v>
      </c>
      <c r="G610" s="31">
        <v>0</v>
      </c>
      <c r="H610" s="31">
        <v>500</v>
      </c>
      <c r="I610" s="31"/>
      <c r="J610" s="31"/>
      <c r="K610" s="31">
        <f t="shared" si="277"/>
        <v>500</v>
      </c>
      <c r="L610" s="46" t="e">
        <f t="shared" si="275"/>
        <v>#DIV/0!</v>
      </c>
    </row>
    <row r="611" spans="1:12" ht="11.25" customHeight="1" x14ac:dyDescent="0.25">
      <c r="A611" s="178">
        <v>10</v>
      </c>
      <c r="B611" s="137" t="s">
        <v>500</v>
      </c>
      <c r="C611" s="137" t="s">
        <v>286</v>
      </c>
      <c r="D611" s="35">
        <v>613983</v>
      </c>
      <c r="E611" s="35" t="s">
        <v>380</v>
      </c>
      <c r="F611" s="31">
        <v>1311</v>
      </c>
      <c r="G611" s="31">
        <v>842</v>
      </c>
      <c r="H611" s="31">
        <v>1302</v>
      </c>
      <c r="I611" s="31"/>
      <c r="J611" s="31"/>
      <c r="K611" s="31">
        <f t="shared" si="277"/>
        <v>1302</v>
      </c>
      <c r="L611" s="46">
        <f t="shared" si="275"/>
        <v>99.313501144164761</v>
      </c>
    </row>
    <row r="612" spans="1:12" ht="11.25" customHeight="1" x14ac:dyDescent="0.25">
      <c r="A612" s="178">
        <v>10</v>
      </c>
      <c r="B612" s="137" t="s">
        <v>500</v>
      </c>
      <c r="C612" s="137" t="s">
        <v>286</v>
      </c>
      <c r="D612" s="139" t="s">
        <v>186</v>
      </c>
      <c r="E612" s="35" t="s">
        <v>187</v>
      </c>
      <c r="F612" s="31">
        <v>0</v>
      </c>
      <c r="G612" s="31">
        <v>0</v>
      </c>
      <c r="H612" s="31">
        <v>30000</v>
      </c>
      <c r="I612" s="31"/>
      <c r="J612" s="31"/>
      <c r="K612" s="31">
        <f t="shared" si="277"/>
        <v>30000</v>
      </c>
      <c r="L612" s="46" t="e">
        <f t="shared" si="275"/>
        <v>#DIV/0!</v>
      </c>
    </row>
    <row r="613" spans="1:12" ht="11.25" customHeight="1" x14ac:dyDescent="0.25">
      <c r="A613" s="178">
        <v>10</v>
      </c>
      <c r="B613" s="137" t="s">
        <v>500</v>
      </c>
      <c r="C613" s="137" t="s">
        <v>286</v>
      </c>
      <c r="D613" s="35" t="s">
        <v>595</v>
      </c>
      <c r="E613" s="35" t="s">
        <v>596</v>
      </c>
      <c r="F613" s="31"/>
      <c r="G613" s="31"/>
      <c r="H613" s="31">
        <v>10000</v>
      </c>
      <c r="I613" s="31"/>
      <c r="J613" s="31"/>
      <c r="K613" s="31">
        <f t="shared" si="277"/>
        <v>10000</v>
      </c>
      <c r="L613" s="46" t="e">
        <f t="shared" si="275"/>
        <v>#DIV/0!</v>
      </c>
    </row>
    <row r="614" spans="1:12" ht="11.25" customHeight="1" x14ac:dyDescent="0.25">
      <c r="A614" s="178">
        <v>10</v>
      </c>
      <c r="B614" s="137" t="s">
        <v>500</v>
      </c>
      <c r="C614" s="137" t="s">
        <v>286</v>
      </c>
      <c r="D614" s="109">
        <v>614000</v>
      </c>
      <c r="E614" s="109" t="s">
        <v>367</v>
      </c>
      <c r="F614" s="85">
        <f>F615+F616</f>
        <v>522600</v>
      </c>
      <c r="G614" s="85">
        <f t="shared" ref="G614:J614" si="282">G615+G616</f>
        <v>142495</v>
      </c>
      <c r="H614" s="85">
        <f t="shared" si="282"/>
        <v>50000</v>
      </c>
      <c r="I614" s="85">
        <f t="shared" si="282"/>
        <v>452600</v>
      </c>
      <c r="J614" s="85">
        <f t="shared" si="282"/>
        <v>0</v>
      </c>
      <c r="K614" s="85">
        <f t="shared" si="277"/>
        <v>502600</v>
      </c>
      <c r="L614" s="50">
        <f t="shared" si="275"/>
        <v>96.172981247608107</v>
      </c>
    </row>
    <row r="615" spans="1:12" ht="11.25" customHeight="1" x14ac:dyDescent="0.25">
      <c r="A615" s="178">
        <v>10</v>
      </c>
      <c r="B615" s="137" t="s">
        <v>500</v>
      </c>
      <c r="C615" s="137" t="s">
        <v>286</v>
      </c>
      <c r="D615" s="139" t="s">
        <v>194</v>
      </c>
      <c r="E615" s="35" t="s">
        <v>515</v>
      </c>
      <c r="F615" s="31">
        <v>492600</v>
      </c>
      <c r="G615" s="31">
        <v>129661</v>
      </c>
      <c r="H615" s="31"/>
      <c r="I615" s="31">
        <v>452600</v>
      </c>
      <c r="J615" s="31">
        <v>0</v>
      </c>
      <c r="K615" s="31">
        <f t="shared" si="277"/>
        <v>452600</v>
      </c>
      <c r="L615" s="46">
        <f t="shared" si="275"/>
        <v>91.87982135606984</v>
      </c>
    </row>
    <row r="616" spans="1:12" ht="11.25" customHeight="1" x14ac:dyDescent="0.25">
      <c r="A616" s="178">
        <v>10</v>
      </c>
      <c r="B616" s="137" t="s">
        <v>500</v>
      </c>
      <c r="C616" s="137" t="s">
        <v>286</v>
      </c>
      <c r="D616" s="139" t="s">
        <v>195</v>
      </c>
      <c r="E616" s="35" t="s">
        <v>516</v>
      </c>
      <c r="F616" s="31">
        <v>30000</v>
      </c>
      <c r="G616" s="31">
        <v>12834</v>
      </c>
      <c r="H616" s="31">
        <v>50000</v>
      </c>
      <c r="I616" s="31"/>
      <c r="J616" s="31"/>
      <c r="K616" s="31">
        <f t="shared" si="277"/>
        <v>50000</v>
      </c>
      <c r="L616" s="46">
        <f t="shared" si="275"/>
        <v>166.66666666666669</v>
      </c>
    </row>
    <row r="617" spans="1:12" ht="12.75" customHeight="1" x14ac:dyDescent="0.25">
      <c r="A617" s="178">
        <v>10</v>
      </c>
      <c r="B617" s="137" t="s">
        <v>500</v>
      </c>
      <c r="C617" s="137" t="s">
        <v>286</v>
      </c>
      <c r="D617" s="159"/>
      <c r="E617" s="159" t="s">
        <v>130</v>
      </c>
      <c r="F617" s="85">
        <f>F618</f>
        <v>0</v>
      </c>
      <c r="G617" s="85">
        <f t="shared" ref="G617:K617" si="283">G618</f>
        <v>0</v>
      </c>
      <c r="H617" s="85">
        <f t="shared" si="283"/>
        <v>50000</v>
      </c>
      <c r="I617" s="85">
        <f t="shared" si="283"/>
        <v>0</v>
      </c>
      <c r="J617" s="85">
        <f t="shared" si="283"/>
        <v>0</v>
      </c>
      <c r="K617" s="85">
        <f t="shared" si="283"/>
        <v>50000</v>
      </c>
      <c r="L617" s="50" t="e">
        <f t="shared" si="275"/>
        <v>#DIV/0!</v>
      </c>
    </row>
    <row r="618" spans="1:12" ht="13.5" customHeight="1" x14ac:dyDescent="0.25">
      <c r="A618" s="253" t="s">
        <v>397</v>
      </c>
      <c r="B618" s="193" t="s">
        <v>500</v>
      </c>
      <c r="C618" s="254" t="s">
        <v>286</v>
      </c>
      <c r="D618" s="213">
        <v>821321</v>
      </c>
      <c r="E618" s="217" t="s">
        <v>620</v>
      </c>
      <c r="F618" s="255">
        <v>0</v>
      </c>
      <c r="G618" s="255"/>
      <c r="H618" s="255">
        <v>50000</v>
      </c>
      <c r="I618" s="255"/>
      <c r="J618" s="255"/>
      <c r="K618" s="197">
        <f t="shared" si="277"/>
        <v>50000</v>
      </c>
      <c r="L618" s="198" t="e">
        <f t="shared" si="275"/>
        <v>#DIV/0!</v>
      </c>
    </row>
    <row r="619" spans="1:12" ht="10.5" customHeight="1" x14ac:dyDescent="0.25">
      <c r="A619" s="201"/>
      <c r="B619" s="202"/>
      <c r="C619" s="202"/>
      <c r="D619" s="223"/>
      <c r="E619" s="224" t="s">
        <v>368</v>
      </c>
      <c r="F619" s="225">
        <v>17</v>
      </c>
      <c r="G619" s="226"/>
      <c r="H619" s="226"/>
      <c r="I619" s="226"/>
      <c r="J619" s="226"/>
      <c r="K619" s="226"/>
      <c r="L619" s="227"/>
    </row>
    <row r="620" spans="1:12" ht="10.5" customHeight="1" x14ac:dyDescent="0.25">
      <c r="A620" s="207"/>
      <c r="B620" s="207"/>
      <c r="C620" s="207"/>
      <c r="D620" s="289"/>
      <c r="E620" s="239"/>
      <c r="F620" s="240"/>
      <c r="G620" s="290"/>
      <c r="H620" s="290"/>
      <c r="I620" s="290"/>
      <c r="J620" s="290"/>
      <c r="K620" s="290"/>
      <c r="L620" s="290"/>
    </row>
    <row r="621" spans="1:12" ht="11.25" customHeight="1" x14ac:dyDescent="0.25">
      <c r="A621" s="344" t="s">
        <v>310</v>
      </c>
      <c r="B621" s="344"/>
      <c r="C621" s="344"/>
      <c r="D621" s="344"/>
      <c r="E621" s="344"/>
    </row>
    <row r="622" spans="1:12" ht="25.5" customHeight="1" x14ac:dyDescent="0.25">
      <c r="A622" s="346" t="s">
        <v>78</v>
      </c>
      <c r="B622" s="348" t="s">
        <v>283</v>
      </c>
      <c r="C622" s="348" t="s">
        <v>284</v>
      </c>
      <c r="D622" s="350" t="s">
        <v>285</v>
      </c>
      <c r="E622" s="343" t="s">
        <v>79</v>
      </c>
      <c r="F622" s="353" t="s">
        <v>462</v>
      </c>
      <c r="G622" s="353" t="s">
        <v>569</v>
      </c>
      <c r="H622" s="343" t="s">
        <v>567</v>
      </c>
      <c r="I622" s="343"/>
      <c r="J622" s="343"/>
      <c r="K622" s="343"/>
      <c r="L622" s="341" t="s">
        <v>558</v>
      </c>
    </row>
    <row r="623" spans="1:12" ht="36" customHeight="1" x14ac:dyDescent="0.25">
      <c r="A623" s="347"/>
      <c r="B623" s="349"/>
      <c r="C623" s="349"/>
      <c r="D623" s="351"/>
      <c r="E623" s="352"/>
      <c r="F623" s="354"/>
      <c r="G623" s="354"/>
      <c r="H623" s="125" t="s">
        <v>303</v>
      </c>
      <c r="I623" s="125" t="s">
        <v>304</v>
      </c>
      <c r="J623" s="125" t="s">
        <v>305</v>
      </c>
      <c r="K623" s="126" t="s">
        <v>306</v>
      </c>
      <c r="L623" s="342"/>
    </row>
    <row r="624" spans="1:12" ht="7.5" customHeight="1" x14ac:dyDescent="0.25">
      <c r="A624" s="127">
        <v>1</v>
      </c>
      <c r="B624" s="128">
        <v>2</v>
      </c>
      <c r="C624" s="128">
        <v>3</v>
      </c>
      <c r="D624" s="129">
        <v>4</v>
      </c>
      <c r="E624" s="128">
        <v>5</v>
      </c>
      <c r="F624" s="129">
        <v>6</v>
      </c>
      <c r="G624" s="129">
        <v>7</v>
      </c>
      <c r="H624" s="129">
        <v>9</v>
      </c>
      <c r="I624" s="129">
        <v>10</v>
      </c>
      <c r="J624" s="129">
        <v>11</v>
      </c>
      <c r="K624" s="129">
        <v>12</v>
      </c>
      <c r="L624" s="130">
        <v>13</v>
      </c>
    </row>
    <row r="625" spans="1:12" ht="12.75" customHeight="1" x14ac:dyDescent="0.25">
      <c r="A625" s="278"/>
      <c r="B625" s="279"/>
      <c r="C625" s="279"/>
      <c r="D625" s="280"/>
      <c r="E625" s="109" t="s">
        <v>134</v>
      </c>
      <c r="F625" s="131">
        <f t="shared" ref="F625:K625" si="284">F626</f>
        <v>110740</v>
      </c>
      <c r="G625" s="131">
        <f t="shared" si="284"/>
        <v>50185</v>
      </c>
      <c r="H625" s="131">
        <f t="shared" si="284"/>
        <v>110424</v>
      </c>
      <c r="I625" s="131">
        <f t="shared" si="284"/>
        <v>0</v>
      </c>
      <c r="J625" s="131">
        <f t="shared" si="284"/>
        <v>0</v>
      </c>
      <c r="K625" s="131">
        <f t="shared" si="284"/>
        <v>110424</v>
      </c>
      <c r="L625" s="256">
        <f t="shared" ref="L625:L669" si="285">K625/F625*100</f>
        <v>99.714646920715182</v>
      </c>
    </row>
    <row r="626" spans="1:12" ht="10.5" customHeight="1" x14ac:dyDescent="0.25">
      <c r="A626" s="111">
        <v>11</v>
      </c>
      <c r="B626" s="136">
        <v>111</v>
      </c>
      <c r="C626" s="137" t="s">
        <v>287</v>
      </c>
      <c r="D626" s="134"/>
      <c r="E626" s="134" t="s">
        <v>80</v>
      </c>
      <c r="F626" s="85">
        <f t="shared" ref="F626:K626" si="286">F627+F638+F640+F666</f>
        <v>110740</v>
      </c>
      <c r="G626" s="85">
        <f t="shared" si="286"/>
        <v>50185</v>
      </c>
      <c r="H626" s="85">
        <f t="shared" si="286"/>
        <v>110424</v>
      </c>
      <c r="I626" s="85">
        <f t="shared" si="286"/>
        <v>0</v>
      </c>
      <c r="J626" s="85">
        <f t="shared" si="286"/>
        <v>0</v>
      </c>
      <c r="K626" s="85">
        <f t="shared" si="286"/>
        <v>110424</v>
      </c>
      <c r="L626" s="256">
        <f t="shared" si="285"/>
        <v>99.714646920715182</v>
      </c>
    </row>
    <row r="627" spans="1:12" ht="12" customHeight="1" x14ac:dyDescent="0.25">
      <c r="A627" s="111">
        <v>11</v>
      </c>
      <c r="B627" s="136">
        <v>111</v>
      </c>
      <c r="C627" s="137" t="s">
        <v>287</v>
      </c>
      <c r="D627" s="134">
        <v>611000</v>
      </c>
      <c r="E627" s="134" t="s">
        <v>48</v>
      </c>
      <c r="F627" s="85">
        <f t="shared" ref="F627:K627" si="287">F628+F631</f>
        <v>64506</v>
      </c>
      <c r="G627" s="85">
        <f t="shared" si="287"/>
        <v>39943</v>
      </c>
      <c r="H627" s="85">
        <f t="shared" si="287"/>
        <v>61500</v>
      </c>
      <c r="I627" s="85">
        <f t="shared" si="287"/>
        <v>0</v>
      </c>
      <c r="J627" s="85">
        <f t="shared" si="287"/>
        <v>0</v>
      </c>
      <c r="K627" s="85">
        <f t="shared" si="287"/>
        <v>61500</v>
      </c>
      <c r="L627" s="256">
        <f t="shared" si="285"/>
        <v>95.339968375034871</v>
      </c>
    </row>
    <row r="628" spans="1:12" ht="11.25" customHeight="1" x14ac:dyDescent="0.25">
      <c r="A628" s="111">
        <v>11</v>
      </c>
      <c r="B628" s="136">
        <v>111</v>
      </c>
      <c r="C628" s="137" t="s">
        <v>287</v>
      </c>
      <c r="D628" s="134">
        <v>611100</v>
      </c>
      <c r="E628" s="134" t="s">
        <v>133</v>
      </c>
      <c r="F628" s="85">
        <f t="shared" ref="F628:K628" si="288">F629+F630</f>
        <v>52000</v>
      </c>
      <c r="G628" s="85">
        <f t="shared" si="288"/>
        <v>36353</v>
      </c>
      <c r="H628" s="85">
        <f t="shared" si="288"/>
        <v>49000</v>
      </c>
      <c r="I628" s="85">
        <f t="shared" si="288"/>
        <v>0</v>
      </c>
      <c r="J628" s="85">
        <f t="shared" si="288"/>
        <v>0</v>
      </c>
      <c r="K628" s="85">
        <f t="shared" si="288"/>
        <v>49000</v>
      </c>
      <c r="L628" s="256">
        <f t="shared" si="285"/>
        <v>94.230769230769226</v>
      </c>
    </row>
    <row r="629" spans="1:12" ht="11.25" customHeight="1" x14ac:dyDescent="0.25">
      <c r="A629" s="111">
        <v>11</v>
      </c>
      <c r="B629" s="136">
        <v>111</v>
      </c>
      <c r="C629" s="137" t="s">
        <v>287</v>
      </c>
      <c r="D629" s="136">
        <v>611111</v>
      </c>
      <c r="E629" s="136" t="s">
        <v>81</v>
      </c>
      <c r="F629" s="31">
        <v>35000</v>
      </c>
      <c r="G629" s="31">
        <v>25084</v>
      </c>
      <c r="H629" s="31">
        <v>33000</v>
      </c>
      <c r="I629" s="31"/>
      <c r="J629" s="31"/>
      <c r="K629" s="31">
        <f>H629+I629+J629</f>
        <v>33000</v>
      </c>
      <c r="L629" s="257">
        <f t="shared" si="285"/>
        <v>94.285714285714278</v>
      </c>
    </row>
    <row r="630" spans="1:12" ht="12" customHeight="1" x14ac:dyDescent="0.25">
      <c r="A630" s="111">
        <v>11</v>
      </c>
      <c r="B630" s="136">
        <v>111</v>
      </c>
      <c r="C630" s="137" t="s">
        <v>287</v>
      </c>
      <c r="D630" s="136">
        <v>611131</v>
      </c>
      <c r="E630" s="136" t="s">
        <v>82</v>
      </c>
      <c r="F630" s="31">
        <v>17000</v>
      </c>
      <c r="G630" s="31">
        <v>11269</v>
      </c>
      <c r="H630" s="31">
        <v>16000</v>
      </c>
      <c r="I630" s="31"/>
      <c r="J630" s="31"/>
      <c r="K630" s="31">
        <f t="shared" ref="K630:K669" si="289">H630+I630+J630</f>
        <v>16000</v>
      </c>
      <c r="L630" s="257">
        <f t="shared" si="285"/>
        <v>94.117647058823522</v>
      </c>
    </row>
    <row r="631" spans="1:12" ht="12" customHeight="1" x14ac:dyDescent="0.25">
      <c r="A631" s="111">
        <v>11</v>
      </c>
      <c r="B631" s="136">
        <v>111</v>
      </c>
      <c r="C631" s="137" t="s">
        <v>287</v>
      </c>
      <c r="D631" s="134">
        <v>611200</v>
      </c>
      <c r="E631" s="134" t="s">
        <v>49</v>
      </c>
      <c r="F631" s="85">
        <f t="shared" ref="F631:G631" si="290">F632+F633+F634+F637+F636+F635</f>
        <v>12506</v>
      </c>
      <c r="G631" s="85">
        <f t="shared" si="290"/>
        <v>3590</v>
      </c>
      <c r="H631" s="85">
        <f>H632+H633+H634+H637+H636+H635</f>
        <v>12500</v>
      </c>
      <c r="I631" s="85">
        <f t="shared" ref="I631:J631" si="291">I632+I633+I634+I637</f>
        <v>0</v>
      </c>
      <c r="J631" s="85">
        <f t="shared" si="291"/>
        <v>0</v>
      </c>
      <c r="K631" s="85">
        <f>K632+K633+K637+K634+K636+K635</f>
        <v>12500</v>
      </c>
      <c r="L631" s="256">
        <f t="shared" si="285"/>
        <v>99.952023028946101</v>
      </c>
    </row>
    <row r="632" spans="1:12" ht="10.5" customHeight="1" x14ac:dyDescent="0.25">
      <c r="A632" s="111">
        <v>11</v>
      </c>
      <c r="B632" s="136">
        <v>111</v>
      </c>
      <c r="C632" s="137" t="s">
        <v>287</v>
      </c>
      <c r="D632" s="136">
        <v>611221</v>
      </c>
      <c r="E632" s="136" t="s">
        <v>51</v>
      </c>
      <c r="F632" s="31">
        <v>4000</v>
      </c>
      <c r="G632" s="31">
        <v>2544</v>
      </c>
      <c r="H632" s="31">
        <v>4000</v>
      </c>
      <c r="I632" s="31">
        <v>0</v>
      </c>
      <c r="J632" s="31">
        <v>0</v>
      </c>
      <c r="K632" s="31">
        <f t="shared" si="289"/>
        <v>4000</v>
      </c>
      <c r="L632" s="257">
        <f t="shared" si="285"/>
        <v>100</v>
      </c>
    </row>
    <row r="633" spans="1:12" ht="10.5" customHeight="1" x14ac:dyDescent="0.25">
      <c r="A633" s="111">
        <v>11</v>
      </c>
      <c r="B633" s="136">
        <v>111</v>
      </c>
      <c r="C633" s="137" t="s">
        <v>287</v>
      </c>
      <c r="D633" s="136">
        <v>611224</v>
      </c>
      <c r="E633" s="136" t="s">
        <v>52</v>
      </c>
      <c r="F633" s="31">
        <v>946</v>
      </c>
      <c r="G633" s="258">
        <v>946</v>
      </c>
      <c r="H633" s="31">
        <v>1000</v>
      </c>
      <c r="I633" s="31">
        <v>0</v>
      </c>
      <c r="J633" s="31">
        <v>0</v>
      </c>
      <c r="K633" s="31">
        <f t="shared" si="289"/>
        <v>1000</v>
      </c>
      <c r="L633" s="257">
        <f t="shared" si="285"/>
        <v>105.70824524312896</v>
      </c>
    </row>
    <row r="634" spans="1:12" ht="12" customHeight="1" x14ac:dyDescent="0.25">
      <c r="A634" s="111">
        <v>11</v>
      </c>
      <c r="B634" s="136">
        <v>111</v>
      </c>
      <c r="C634" s="137" t="s">
        <v>287</v>
      </c>
      <c r="D634" s="136">
        <v>611225</v>
      </c>
      <c r="E634" s="136" t="s">
        <v>53</v>
      </c>
      <c r="F634" s="31">
        <v>0</v>
      </c>
      <c r="G634" s="31">
        <v>0</v>
      </c>
      <c r="H634" s="31">
        <v>0</v>
      </c>
      <c r="I634" s="31">
        <v>0</v>
      </c>
      <c r="J634" s="31">
        <v>0</v>
      </c>
      <c r="K634" s="31">
        <f t="shared" si="289"/>
        <v>0</v>
      </c>
      <c r="L634" s="257" t="e">
        <f t="shared" si="285"/>
        <v>#DIV/0!</v>
      </c>
    </row>
    <row r="635" spans="1:12" ht="12" customHeight="1" x14ac:dyDescent="0.25">
      <c r="A635" s="111">
        <v>10</v>
      </c>
      <c r="B635" s="136">
        <v>111</v>
      </c>
      <c r="C635" s="137" t="s">
        <v>287</v>
      </c>
      <c r="D635" s="136">
        <v>611226</v>
      </c>
      <c r="E635" s="35" t="s">
        <v>530</v>
      </c>
      <c r="F635" s="31">
        <v>560</v>
      </c>
      <c r="G635" s="31">
        <v>100</v>
      </c>
      <c r="H635" s="31">
        <v>500</v>
      </c>
      <c r="I635" s="31"/>
      <c r="J635" s="31"/>
      <c r="K635" s="31">
        <f t="shared" si="289"/>
        <v>500</v>
      </c>
      <c r="L635" s="257">
        <f t="shared" si="285"/>
        <v>89.285714285714292</v>
      </c>
    </row>
    <row r="636" spans="1:12" ht="12" customHeight="1" x14ac:dyDescent="0.25">
      <c r="A636" s="111">
        <v>11</v>
      </c>
      <c r="B636" s="136">
        <v>111</v>
      </c>
      <c r="C636" s="137" t="s">
        <v>287</v>
      </c>
      <c r="D636" s="136">
        <v>611227</v>
      </c>
      <c r="E636" s="136" t="s">
        <v>495</v>
      </c>
      <c r="F636" s="31">
        <v>3500</v>
      </c>
      <c r="G636" s="31"/>
      <c r="H636" s="31">
        <v>3500</v>
      </c>
      <c r="I636" s="31"/>
      <c r="J636" s="31"/>
      <c r="K636" s="31">
        <f t="shared" si="289"/>
        <v>3500</v>
      </c>
      <c r="L636" s="257">
        <f t="shared" si="285"/>
        <v>100</v>
      </c>
    </row>
    <row r="637" spans="1:12" ht="12.75" customHeight="1" x14ac:dyDescent="0.25">
      <c r="A637" s="111">
        <v>11</v>
      </c>
      <c r="B637" s="136">
        <v>111</v>
      </c>
      <c r="C637" s="137" t="s">
        <v>287</v>
      </c>
      <c r="D637" s="136">
        <v>611228</v>
      </c>
      <c r="E637" s="136" t="s">
        <v>55</v>
      </c>
      <c r="F637" s="31">
        <v>3500</v>
      </c>
      <c r="G637" s="31">
        <v>0</v>
      </c>
      <c r="H637" s="31">
        <v>3500</v>
      </c>
      <c r="I637" s="31">
        <v>0</v>
      </c>
      <c r="J637" s="31">
        <v>0</v>
      </c>
      <c r="K637" s="31">
        <f t="shared" si="289"/>
        <v>3500</v>
      </c>
      <c r="L637" s="257">
        <f t="shared" si="285"/>
        <v>100</v>
      </c>
    </row>
    <row r="638" spans="1:12" ht="11.25" customHeight="1" x14ac:dyDescent="0.25">
      <c r="A638" s="111">
        <v>11</v>
      </c>
      <c r="B638" s="136">
        <v>111</v>
      </c>
      <c r="C638" s="137" t="s">
        <v>287</v>
      </c>
      <c r="D638" s="134">
        <v>612000</v>
      </c>
      <c r="E638" s="134" t="s">
        <v>83</v>
      </c>
      <c r="F638" s="85">
        <f t="shared" ref="F638:K638" si="292">F639</f>
        <v>6000</v>
      </c>
      <c r="G638" s="85">
        <f t="shared" si="292"/>
        <v>3817</v>
      </c>
      <c r="H638" s="85">
        <f t="shared" si="292"/>
        <v>5100</v>
      </c>
      <c r="I638" s="85">
        <f t="shared" si="292"/>
        <v>0</v>
      </c>
      <c r="J638" s="85">
        <f t="shared" si="292"/>
        <v>0</v>
      </c>
      <c r="K638" s="85">
        <f t="shared" si="292"/>
        <v>5100</v>
      </c>
      <c r="L638" s="256">
        <f t="shared" si="285"/>
        <v>85</v>
      </c>
    </row>
    <row r="639" spans="1:12" ht="12" customHeight="1" x14ac:dyDescent="0.25">
      <c r="A639" s="111">
        <v>11</v>
      </c>
      <c r="B639" s="136">
        <v>111</v>
      </c>
      <c r="C639" s="137" t="s">
        <v>287</v>
      </c>
      <c r="D639" s="136">
        <v>612111</v>
      </c>
      <c r="E639" s="136" t="s">
        <v>84</v>
      </c>
      <c r="F639" s="31">
        <v>6000</v>
      </c>
      <c r="G639" s="31">
        <v>3817</v>
      </c>
      <c r="H639" s="31">
        <v>5100</v>
      </c>
      <c r="I639" s="31">
        <v>0</v>
      </c>
      <c r="J639" s="31">
        <v>0</v>
      </c>
      <c r="K639" s="31">
        <f t="shared" si="289"/>
        <v>5100</v>
      </c>
      <c r="L639" s="257">
        <f t="shared" si="285"/>
        <v>85</v>
      </c>
    </row>
    <row r="640" spans="1:12" ht="12" customHeight="1" x14ac:dyDescent="0.25">
      <c r="A640" s="111">
        <v>11</v>
      </c>
      <c r="B640" s="136">
        <v>111</v>
      </c>
      <c r="C640" s="137" t="s">
        <v>287</v>
      </c>
      <c r="D640" s="134">
        <v>613000</v>
      </c>
      <c r="E640" s="134" t="s">
        <v>58</v>
      </c>
      <c r="F640" s="85">
        <f>F641+F642+F644+F647+F651+F654+F658+F656</f>
        <v>25234</v>
      </c>
      <c r="G640" s="85">
        <f t="shared" ref="G640:H640" si="293">G641+G642+G644+G647+G651+G654+G658+G656</f>
        <v>5096</v>
      </c>
      <c r="H640" s="85">
        <f t="shared" si="293"/>
        <v>30824</v>
      </c>
      <c r="I640" s="85">
        <f t="shared" ref="I640:K640" si="294">I641+I642+I644+I647+I651+I654+I658+I656</f>
        <v>0</v>
      </c>
      <c r="J640" s="85">
        <f t="shared" si="294"/>
        <v>0</v>
      </c>
      <c r="K640" s="85">
        <f t="shared" si="294"/>
        <v>30824</v>
      </c>
      <c r="L640" s="256">
        <f t="shared" si="285"/>
        <v>122.15265118490926</v>
      </c>
    </row>
    <row r="641" spans="1:12" ht="12" customHeight="1" x14ac:dyDescent="0.25">
      <c r="A641" s="111">
        <v>11</v>
      </c>
      <c r="B641" s="136">
        <v>111</v>
      </c>
      <c r="C641" s="137" t="s">
        <v>287</v>
      </c>
      <c r="D641" s="140">
        <v>613100</v>
      </c>
      <c r="E641" s="134" t="s">
        <v>88</v>
      </c>
      <c r="F641" s="85">
        <v>500</v>
      </c>
      <c r="G641" s="85">
        <v>0</v>
      </c>
      <c r="H641" s="85">
        <v>0</v>
      </c>
      <c r="I641" s="85"/>
      <c r="J641" s="85"/>
      <c r="K641" s="85">
        <f t="shared" si="289"/>
        <v>0</v>
      </c>
      <c r="L641" s="256">
        <f t="shared" si="285"/>
        <v>0</v>
      </c>
    </row>
    <row r="642" spans="1:12" ht="12.75" customHeight="1" x14ac:dyDescent="0.25">
      <c r="A642" s="111">
        <v>11</v>
      </c>
      <c r="B642" s="136">
        <v>111</v>
      </c>
      <c r="C642" s="137" t="s">
        <v>287</v>
      </c>
      <c r="D642" s="140">
        <v>613200</v>
      </c>
      <c r="E642" s="134" t="s">
        <v>85</v>
      </c>
      <c r="F642" s="85">
        <f t="shared" ref="F642:K642" si="295">F643</f>
        <v>250</v>
      </c>
      <c r="G642" s="85">
        <f t="shared" si="295"/>
        <v>65</v>
      </c>
      <c r="H642" s="85">
        <f t="shared" si="295"/>
        <v>5000</v>
      </c>
      <c r="I642" s="85">
        <f t="shared" si="295"/>
        <v>0</v>
      </c>
      <c r="J642" s="85">
        <f t="shared" si="295"/>
        <v>0</v>
      </c>
      <c r="K642" s="85">
        <f t="shared" si="295"/>
        <v>5000</v>
      </c>
      <c r="L642" s="256">
        <f t="shared" si="285"/>
        <v>2000</v>
      </c>
    </row>
    <row r="643" spans="1:12" ht="11.25" customHeight="1" x14ac:dyDescent="0.25">
      <c r="A643" s="111">
        <v>11</v>
      </c>
      <c r="B643" s="136">
        <v>111</v>
      </c>
      <c r="C643" s="137" t="s">
        <v>287</v>
      </c>
      <c r="D643" s="141">
        <v>613211</v>
      </c>
      <c r="E643" s="136" t="s">
        <v>427</v>
      </c>
      <c r="F643" s="31">
        <v>250</v>
      </c>
      <c r="G643" s="31">
        <v>65</v>
      </c>
      <c r="H643" s="31">
        <v>5000</v>
      </c>
      <c r="I643" s="31"/>
      <c r="J643" s="31"/>
      <c r="K643" s="31">
        <f t="shared" si="289"/>
        <v>5000</v>
      </c>
      <c r="L643" s="257">
        <f t="shared" si="285"/>
        <v>2000</v>
      </c>
    </row>
    <row r="644" spans="1:12" ht="12" customHeight="1" x14ac:dyDescent="0.25">
      <c r="A644" s="111">
        <v>11</v>
      </c>
      <c r="B644" s="136">
        <v>111</v>
      </c>
      <c r="C644" s="137" t="s">
        <v>287</v>
      </c>
      <c r="D644" s="140">
        <v>613300</v>
      </c>
      <c r="E644" s="134" t="s">
        <v>221</v>
      </c>
      <c r="F644" s="85">
        <f t="shared" ref="F644:K644" si="296">F645+F646</f>
        <v>250</v>
      </c>
      <c r="G644" s="85">
        <f t="shared" si="296"/>
        <v>67</v>
      </c>
      <c r="H644" s="85">
        <f t="shared" si="296"/>
        <v>340</v>
      </c>
      <c r="I644" s="85">
        <f t="shared" si="296"/>
        <v>0</v>
      </c>
      <c r="J644" s="85">
        <f t="shared" si="296"/>
        <v>0</v>
      </c>
      <c r="K644" s="85">
        <f t="shared" si="296"/>
        <v>340</v>
      </c>
      <c r="L644" s="256">
        <f t="shared" si="285"/>
        <v>136</v>
      </c>
    </row>
    <row r="645" spans="1:12" ht="12" customHeight="1" x14ac:dyDescent="0.25">
      <c r="A645" s="111">
        <v>11</v>
      </c>
      <c r="B645" s="136">
        <v>111</v>
      </c>
      <c r="C645" s="137" t="s">
        <v>287</v>
      </c>
      <c r="D645" s="136">
        <v>613311</v>
      </c>
      <c r="E645" s="136" t="s">
        <v>87</v>
      </c>
      <c r="F645" s="31">
        <v>100</v>
      </c>
      <c r="G645" s="31">
        <v>8</v>
      </c>
      <c r="H645" s="31">
        <v>100</v>
      </c>
      <c r="I645" s="31">
        <v>0</v>
      </c>
      <c r="J645" s="31">
        <v>0</v>
      </c>
      <c r="K645" s="31">
        <f t="shared" si="289"/>
        <v>100</v>
      </c>
      <c r="L645" s="257">
        <f t="shared" si="285"/>
        <v>100</v>
      </c>
    </row>
    <row r="646" spans="1:12" ht="10.5" customHeight="1" x14ac:dyDescent="0.25">
      <c r="A646" s="111">
        <v>11</v>
      </c>
      <c r="B646" s="136">
        <v>111</v>
      </c>
      <c r="C646" s="137" t="s">
        <v>287</v>
      </c>
      <c r="D646" s="136">
        <v>613321</v>
      </c>
      <c r="E646" s="136" t="s">
        <v>116</v>
      </c>
      <c r="F646" s="31">
        <v>150</v>
      </c>
      <c r="G646" s="31">
        <v>59</v>
      </c>
      <c r="H646" s="31">
        <v>240</v>
      </c>
      <c r="I646" s="31">
        <v>0</v>
      </c>
      <c r="J646" s="31">
        <v>0</v>
      </c>
      <c r="K646" s="31">
        <f t="shared" si="289"/>
        <v>240</v>
      </c>
      <c r="L646" s="257">
        <f t="shared" si="285"/>
        <v>160</v>
      </c>
    </row>
    <row r="647" spans="1:12" ht="12" customHeight="1" x14ac:dyDescent="0.25">
      <c r="A647" s="111">
        <v>11</v>
      </c>
      <c r="B647" s="136">
        <v>111</v>
      </c>
      <c r="C647" s="137" t="s">
        <v>287</v>
      </c>
      <c r="D647" s="134">
        <v>613400</v>
      </c>
      <c r="E647" s="134" t="s">
        <v>89</v>
      </c>
      <c r="F647" s="85">
        <f t="shared" ref="F647:G647" si="297">F648+F650+F649</f>
        <v>5350</v>
      </c>
      <c r="G647" s="85">
        <f t="shared" si="297"/>
        <v>41</v>
      </c>
      <c r="H647" s="85">
        <f>H648+H650+H649</f>
        <v>1000</v>
      </c>
      <c r="I647" s="85">
        <f t="shared" ref="I647:J647" si="298">I648+I650</f>
        <v>0</v>
      </c>
      <c r="J647" s="85">
        <f t="shared" si="298"/>
        <v>0</v>
      </c>
      <c r="K647" s="85">
        <f>K648+K650+K649</f>
        <v>1000</v>
      </c>
      <c r="L647" s="256">
        <f t="shared" si="285"/>
        <v>18.691588785046729</v>
      </c>
    </row>
    <row r="648" spans="1:12" ht="11.25" customHeight="1" x14ac:dyDescent="0.25">
      <c r="A648" s="111">
        <v>11</v>
      </c>
      <c r="B648" s="136">
        <v>111</v>
      </c>
      <c r="C648" s="137" t="s">
        <v>287</v>
      </c>
      <c r="D648" s="136">
        <v>613411</v>
      </c>
      <c r="E648" s="136" t="s">
        <v>90</v>
      </c>
      <c r="F648" s="31">
        <v>250</v>
      </c>
      <c r="G648" s="31">
        <v>41</v>
      </c>
      <c r="H648" s="31">
        <v>500</v>
      </c>
      <c r="I648" s="31">
        <v>0</v>
      </c>
      <c r="J648" s="31">
        <v>0</v>
      </c>
      <c r="K648" s="31">
        <f t="shared" si="289"/>
        <v>500</v>
      </c>
      <c r="L648" s="257">
        <f t="shared" si="285"/>
        <v>200</v>
      </c>
    </row>
    <row r="649" spans="1:12" ht="11.25" customHeight="1" x14ac:dyDescent="0.25">
      <c r="A649" s="111">
        <v>10</v>
      </c>
      <c r="B649" s="136">
        <v>111</v>
      </c>
      <c r="C649" s="137" t="s">
        <v>287</v>
      </c>
      <c r="D649" s="136">
        <v>613430</v>
      </c>
      <c r="E649" s="136" t="s">
        <v>496</v>
      </c>
      <c r="F649" s="31">
        <v>5000</v>
      </c>
      <c r="G649" s="31"/>
      <c r="H649" s="31">
        <v>0</v>
      </c>
      <c r="I649" s="31"/>
      <c r="J649" s="31"/>
      <c r="K649" s="31">
        <f t="shared" si="289"/>
        <v>0</v>
      </c>
      <c r="L649" s="257">
        <f t="shared" si="285"/>
        <v>0</v>
      </c>
    </row>
    <row r="650" spans="1:12" ht="12" customHeight="1" x14ac:dyDescent="0.25">
      <c r="A650" s="111">
        <v>11</v>
      </c>
      <c r="B650" s="136">
        <v>111</v>
      </c>
      <c r="C650" s="137" t="s">
        <v>287</v>
      </c>
      <c r="D650" s="35">
        <v>613481</v>
      </c>
      <c r="E650" s="35" t="s">
        <v>228</v>
      </c>
      <c r="F650" s="31">
        <v>100</v>
      </c>
      <c r="G650" s="31">
        <v>0</v>
      </c>
      <c r="H650" s="31">
        <v>500</v>
      </c>
      <c r="I650" s="31">
        <v>0</v>
      </c>
      <c r="J650" s="31">
        <v>0</v>
      </c>
      <c r="K650" s="31">
        <f t="shared" si="289"/>
        <v>500</v>
      </c>
      <c r="L650" s="257">
        <f t="shared" si="285"/>
        <v>500</v>
      </c>
    </row>
    <row r="651" spans="1:12" ht="12" customHeight="1" x14ac:dyDescent="0.25">
      <c r="A651" s="111">
        <v>11</v>
      </c>
      <c r="B651" s="136">
        <v>111</v>
      </c>
      <c r="C651" s="137" t="s">
        <v>287</v>
      </c>
      <c r="D651" s="109">
        <v>613500</v>
      </c>
      <c r="E651" s="109" t="s">
        <v>93</v>
      </c>
      <c r="F651" s="85">
        <f t="shared" ref="F651:K651" si="299">F652+F653</f>
        <v>1000</v>
      </c>
      <c r="G651" s="85">
        <f t="shared" si="299"/>
        <v>0</v>
      </c>
      <c r="H651" s="85">
        <f t="shared" si="299"/>
        <v>0</v>
      </c>
      <c r="I651" s="85">
        <f t="shared" si="299"/>
        <v>0</v>
      </c>
      <c r="J651" s="85">
        <f t="shared" si="299"/>
        <v>0</v>
      </c>
      <c r="K651" s="85">
        <f t="shared" si="299"/>
        <v>0</v>
      </c>
      <c r="L651" s="256">
        <f t="shared" si="285"/>
        <v>0</v>
      </c>
    </row>
    <row r="652" spans="1:12" ht="11.25" customHeight="1" x14ac:dyDescent="0.25">
      <c r="A652" s="111">
        <v>11</v>
      </c>
      <c r="B652" s="136">
        <v>111</v>
      </c>
      <c r="C652" s="137" t="s">
        <v>287</v>
      </c>
      <c r="D652" s="35">
        <v>613511</v>
      </c>
      <c r="E652" s="35" t="s">
        <v>94</v>
      </c>
      <c r="F652" s="31">
        <v>500</v>
      </c>
      <c r="G652" s="31">
        <v>0</v>
      </c>
      <c r="H652" s="31">
        <v>0</v>
      </c>
      <c r="I652" s="31">
        <v>0</v>
      </c>
      <c r="J652" s="31">
        <v>0</v>
      </c>
      <c r="K652" s="31">
        <f t="shared" si="289"/>
        <v>0</v>
      </c>
      <c r="L652" s="257">
        <f t="shared" si="285"/>
        <v>0</v>
      </c>
    </row>
    <row r="653" spans="1:12" ht="10.5" customHeight="1" x14ac:dyDescent="0.25">
      <c r="A653" s="111">
        <v>11</v>
      </c>
      <c r="B653" s="136">
        <v>111</v>
      </c>
      <c r="C653" s="137" t="s">
        <v>287</v>
      </c>
      <c r="D653" s="35">
        <v>613522</v>
      </c>
      <c r="E653" s="35" t="s">
        <v>227</v>
      </c>
      <c r="F653" s="31">
        <v>500</v>
      </c>
      <c r="G653" s="31">
        <v>0</v>
      </c>
      <c r="H653" s="31">
        <v>0</v>
      </c>
      <c r="I653" s="31">
        <v>0</v>
      </c>
      <c r="J653" s="31">
        <v>0</v>
      </c>
      <c r="K653" s="31">
        <f t="shared" si="289"/>
        <v>0</v>
      </c>
      <c r="L653" s="257">
        <f t="shared" si="285"/>
        <v>0</v>
      </c>
    </row>
    <row r="654" spans="1:12" ht="12" customHeight="1" x14ac:dyDescent="0.25">
      <c r="A654" s="111">
        <v>11</v>
      </c>
      <c r="B654" s="136">
        <v>111</v>
      </c>
      <c r="C654" s="137" t="s">
        <v>287</v>
      </c>
      <c r="D654" s="109">
        <v>613600</v>
      </c>
      <c r="E654" s="109" t="s">
        <v>96</v>
      </c>
      <c r="F654" s="85">
        <f t="shared" ref="F654:K654" si="300">F655</f>
        <v>3500</v>
      </c>
      <c r="G654" s="85">
        <f t="shared" si="300"/>
        <v>1872</v>
      </c>
      <c r="H654" s="85">
        <f t="shared" si="300"/>
        <v>10000</v>
      </c>
      <c r="I654" s="85">
        <f t="shared" si="300"/>
        <v>0</v>
      </c>
      <c r="J654" s="85">
        <f t="shared" si="300"/>
        <v>0</v>
      </c>
      <c r="K654" s="85">
        <f t="shared" si="300"/>
        <v>10000</v>
      </c>
      <c r="L654" s="256">
        <f t="shared" si="285"/>
        <v>285.71428571428572</v>
      </c>
    </row>
    <row r="655" spans="1:12" ht="10.5" customHeight="1" x14ac:dyDescent="0.25">
      <c r="A655" s="111">
        <v>11</v>
      </c>
      <c r="B655" s="136">
        <v>111</v>
      </c>
      <c r="C655" s="137" t="s">
        <v>287</v>
      </c>
      <c r="D655" s="35">
        <v>613611</v>
      </c>
      <c r="E655" s="35" t="s">
        <v>97</v>
      </c>
      <c r="F655" s="31">
        <v>3500</v>
      </c>
      <c r="G655" s="31">
        <v>1872</v>
      </c>
      <c r="H655" s="31">
        <v>10000</v>
      </c>
      <c r="I655" s="31">
        <v>0</v>
      </c>
      <c r="J655" s="31">
        <v>0</v>
      </c>
      <c r="K655" s="31">
        <f t="shared" si="289"/>
        <v>10000</v>
      </c>
      <c r="L655" s="257">
        <f t="shared" si="285"/>
        <v>285.71428571428572</v>
      </c>
    </row>
    <row r="656" spans="1:12" ht="10.5" customHeight="1" x14ac:dyDescent="0.25">
      <c r="A656" s="111">
        <v>11</v>
      </c>
      <c r="B656" s="136">
        <v>111</v>
      </c>
      <c r="C656" s="137" t="s">
        <v>287</v>
      </c>
      <c r="D656" s="134">
        <v>613700</v>
      </c>
      <c r="E656" s="109" t="s">
        <v>98</v>
      </c>
      <c r="F656" s="85">
        <f>F657</f>
        <v>1404</v>
      </c>
      <c r="G656" s="85">
        <f t="shared" ref="G656:K656" si="301">G657</f>
        <v>1053</v>
      </c>
      <c r="H656" s="85">
        <f t="shared" si="301"/>
        <v>1404</v>
      </c>
      <c r="I656" s="85">
        <f t="shared" si="301"/>
        <v>0</v>
      </c>
      <c r="J656" s="85">
        <f t="shared" si="301"/>
        <v>0</v>
      </c>
      <c r="K656" s="85">
        <f t="shared" si="301"/>
        <v>1404</v>
      </c>
      <c r="L656" s="256">
        <f t="shared" si="285"/>
        <v>100</v>
      </c>
    </row>
    <row r="657" spans="1:12" ht="10.5" customHeight="1" x14ac:dyDescent="0.25">
      <c r="A657" s="111">
        <v>11</v>
      </c>
      <c r="B657" s="136">
        <v>111</v>
      </c>
      <c r="C657" s="137" t="s">
        <v>287</v>
      </c>
      <c r="D657" s="136">
        <v>613722</v>
      </c>
      <c r="E657" s="136" t="s">
        <v>100</v>
      </c>
      <c r="F657" s="31">
        <v>1404</v>
      </c>
      <c r="G657" s="31">
        <v>1053</v>
      </c>
      <c r="H657" s="31">
        <v>1404</v>
      </c>
      <c r="I657" s="31"/>
      <c r="J657" s="31"/>
      <c r="K657" s="31">
        <f>H657+I657+J657</f>
        <v>1404</v>
      </c>
      <c r="L657" s="257">
        <f t="shared" si="285"/>
        <v>100</v>
      </c>
    </row>
    <row r="658" spans="1:12" ht="12" customHeight="1" x14ac:dyDescent="0.25">
      <c r="A658" s="111">
        <v>11</v>
      </c>
      <c r="B658" s="136">
        <v>111</v>
      </c>
      <c r="C658" s="137" t="s">
        <v>287</v>
      </c>
      <c r="D658" s="109">
        <v>613900</v>
      </c>
      <c r="E658" s="109" t="s">
        <v>104</v>
      </c>
      <c r="F658" s="85">
        <f t="shared" ref="F658:K658" si="302">F659+F660+F661+F662+F663+F664+F665</f>
        <v>12980</v>
      </c>
      <c r="G658" s="85">
        <f t="shared" si="302"/>
        <v>1998</v>
      </c>
      <c r="H658" s="85">
        <f t="shared" si="302"/>
        <v>13080</v>
      </c>
      <c r="I658" s="85">
        <f t="shared" si="302"/>
        <v>0</v>
      </c>
      <c r="J658" s="85">
        <f t="shared" si="302"/>
        <v>0</v>
      </c>
      <c r="K658" s="85">
        <f t="shared" si="302"/>
        <v>13080</v>
      </c>
      <c r="L658" s="256">
        <f t="shared" si="285"/>
        <v>100.77041602465331</v>
      </c>
    </row>
    <row r="659" spans="1:12" ht="12.75" customHeight="1" x14ac:dyDescent="0.25">
      <c r="A659" s="111">
        <v>11</v>
      </c>
      <c r="B659" s="136">
        <v>111</v>
      </c>
      <c r="C659" s="137" t="s">
        <v>287</v>
      </c>
      <c r="D659" s="136">
        <v>613911</v>
      </c>
      <c r="E659" s="136" t="s">
        <v>428</v>
      </c>
      <c r="F659" s="31">
        <v>500</v>
      </c>
      <c r="G659" s="31">
        <v>0</v>
      </c>
      <c r="H659" s="31">
        <v>300</v>
      </c>
      <c r="I659" s="31">
        <v>0</v>
      </c>
      <c r="J659" s="31">
        <v>0</v>
      </c>
      <c r="K659" s="31">
        <f t="shared" si="289"/>
        <v>300</v>
      </c>
      <c r="L659" s="257">
        <f t="shared" si="285"/>
        <v>60</v>
      </c>
    </row>
    <row r="660" spans="1:12" ht="10.5" customHeight="1" x14ac:dyDescent="0.25">
      <c r="A660" s="111">
        <v>11</v>
      </c>
      <c r="B660" s="136">
        <v>111</v>
      </c>
      <c r="C660" s="137" t="s">
        <v>287</v>
      </c>
      <c r="D660" s="136">
        <v>613914</v>
      </c>
      <c r="E660" s="136" t="s">
        <v>105</v>
      </c>
      <c r="F660" s="31">
        <v>500</v>
      </c>
      <c r="G660" s="31">
        <v>0</v>
      </c>
      <c r="H660" s="31">
        <v>300</v>
      </c>
      <c r="I660" s="31">
        <v>0</v>
      </c>
      <c r="J660" s="31">
        <v>0</v>
      </c>
      <c r="K660" s="31">
        <f t="shared" si="289"/>
        <v>300</v>
      </c>
      <c r="L660" s="257">
        <f t="shared" si="285"/>
        <v>60</v>
      </c>
    </row>
    <row r="661" spans="1:12" ht="10.5" customHeight="1" x14ac:dyDescent="0.25">
      <c r="A661" s="111">
        <v>11</v>
      </c>
      <c r="B661" s="136">
        <v>111</v>
      </c>
      <c r="C661" s="137" t="s">
        <v>287</v>
      </c>
      <c r="D661" s="136">
        <v>613931</v>
      </c>
      <c r="E661" s="136" t="s">
        <v>435</v>
      </c>
      <c r="F661" s="31">
        <v>2400</v>
      </c>
      <c r="G661" s="258">
        <v>1800</v>
      </c>
      <c r="H661" s="31">
        <v>2400</v>
      </c>
      <c r="I661" s="31">
        <v>0</v>
      </c>
      <c r="J661" s="31">
        <v>0</v>
      </c>
      <c r="K661" s="31">
        <f t="shared" si="289"/>
        <v>2400</v>
      </c>
      <c r="L661" s="257">
        <f t="shared" si="285"/>
        <v>100</v>
      </c>
    </row>
    <row r="662" spans="1:12" ht="10.5" customHeight="1" x14ac:dyDescent="0.25">
      <c r="A662" s="111">
        <v>11</v>
      </c>
      <c r="B662" s="136">
        <v>111</v>
      </c>
      <c r="C662" s="137" t="s">
        <v>287</v>
      </c>
      <c r="D662" s="136">
        <v>613970</v>
      </c>
      <c r="E662" s="136" t="s">
        <v>131</v>
      </c>
      <c r="F662" s="31">
        <v>8280</v>
      </c>
      <c r="G662" s="258">
        <v>0</v>
      </c>
      <c r="H662" s="31">
        <v>8280</v>
      </c>
      <c r="I662" s="31">
        <v>0</v>
      </c>
      <c r="J662" s="31">
        <v>0</v>
      </c>
      <c r="K662" s="31">
        <f t="shared" si="289"/>
        <v>8280</v>
      </c>
      <c r="L662" s="257">
        <f t="shared" si="285"/>
        <v>100</v>
      </c>
    </row>
    <row r="663" spans="1:12" ht="10.5" customHeight="1" x14ac:dyDescent="0.25">
      <c r="A663" s="111">
        <v>11</v>
      </c>
      <c r="B663" s="136">
        <v>111</v>
      </c>
      <c r="C663" s="137" t="s">
        <v>287</v>
      </c>
      <c r="D663" s="136">
        <v>613983</v>
      </c>
      <c r="E663" s="136" t="s">
        <v>433</v>
      </c>
      <c r="F663" s="31">
        <v>300</v>
      </c>
      <c r="G663" s="258">
        <v>0</v>
      </c>
      <c r="H663" s="31">
        <v>300</v>
      </c>
      <c r="I663" s="31">
        <v>0</v>
      </c>
      <c r="J663" s="31">
        <v>0</v>
      </c>
      <c r="K663" s="31">
        <f t="shared" si="289"/>
        <v>300</v>
      </c>
      <c r="L663" s="257">
        <f t="shared" si="285"/>
        <v>100</v>
      </c>
    </row>
    <row r="664" spans="1:12" ht="10.5" customHeight="1" x14ac:dyDescent="0.25">
      <c r="A664" s="111">
        <v>11</v>
      </c>
      <c r="B664" s="136">
        <v>111</v>
      </c>
      <c r="C664" s="137" t="s">
        <v>287</v>
      </c>
      <c r="D664" s="160">
        <v>613990</v>
      </c>
      <c r="E664" s="160" t="s">
        <v>434</v>
      </c>
      <c r="F664" s="31">
        <v>0</v>
      </c>
      <c r="G664" s="258">
        <v>118</v>
      </c>
      <c r="H664" s="31">
        <v>0</v>
      </c>
      <c r="I664" s="31">
        <v>0</v>
      </c>
      <c r="J664" s="31">
        <v>0</v>
      </c>
      <c r="K664" s="31">
        <f t="shared" si="289"/>
        <v>0</v>
      </c>
      <c r="L664" s="257" t="e">
        <f t="shared" si="285"/>
        <v>#DIV/0!</v>
      </c>
    </row>
    <row r="665" spans="1:12" ht="10.5" customHeight="1" x14ac:dyDescent="0.25">
      <c r="A665" s="111">
        <v>11</v>
      </c>
      <c r="B665" s="136">
        <v>111</v>
      </c>
      <c r="C665" s="137" t="s">
        <v>287</v>
      </c>
      <c r="D665" s="160">
        <v>613991</v>
      </c>
      <c r="E665" s="160" t="s">
        <v>108</v>
      </c>
      <c r="F665" s="31">
        <v>1000</v>
      </c>
      <c r="G665" s="258">
        <v>80</v>
      </c>
      <c r="H665" s="31">
        <v>1500</v>
      </c>
      <c r="I665" s="31">
        <v>0</v>
      </c>
      <c r="J665" s="31">
        <v>0</v>
      </c>
      <c r="K665" s="31">
        <f t="shared" si="289"/>
        <v>1500</v>
      </c>
      <c r="L665" s="257">
        <f t="shared" si="285"/>
        <v>150</v>
      </c>
    </row>
    <row r="666" spans="1:12" ht="10.5" customHeight="1" x14ac:dyDescent="0.25">
      <c r="A666" s="111">
        <v>11</v>
      </c>
      <c r="B666" s="136">
        <v>111</v>
      </c>
      <c r="C666" s="137" t="s">
        <v>287</v>
      </c>
      <c r="D666" s="109">
        <v>614800</v>
      </c>
      <c r="E666" s="109" t="s">
        <v>126</v>
      </c>
      <c r="F666" s="85">
        <f t="shared" ref="F666:G666" si="303">F667+F668+F669</f>
        <v>15000</v>
      </c>
      <c r="G666" s="85">
        <f t="shared" si="303"/>
        <v>1329</v>
      </c>
      <c r="H666" s="85">
        <f>H667+H668+H669</f>
        <v>13000</v>
      </c>
      <c r="I666" s="85">
        <f t="shared" ref="I666:J666" si="304">I667+I668</f>
        <v>0</v>
      </c>
      <c r="J666" s="85">
        <f t="shared" si="304"/>
        <v>0</v>
      </c>
      <c r="K666" s="85">
        <f t="shared" si="289"/>
        <v>13000</v>
      </c>
      <c r="L666" s="256">
        <f t="shared" si="285"/>
        <v>86.666666666666671</v>
      </c>
    </row>
    <row r="667" spans="1:12" ht="10.5" customHeight="1" x14ac:dyDescent="0.25">
      <c r="A667" s="111">
        <v>11</v>
      </c>
      <c r="B667" s="136">
        <v>111</v>
      </c>
      <c r="C667" s="137" t="s">
        <v>287</v>
      </c>
      <c r="D667" s="35">
        <v>614813</v>
      </c>
      <c r="E667" s="35" t="s">
        <v>224</v>
      </c>
      <c r="F667" s="31">
        <v>5000</v>
      </c>
      <c r="G667" s="31">
        <v>0</v>
      </c>
      <c r="H667" s="31">
        <v>5000</v>
      </c>
      <c r="I667" s="31">
        <v>0</v>
      </c>
      <c r="J667" s="31">
        <v>0</v>
      </c>
      <c r="K667" s="31">
        <f t="shared" si="289"/>
        <v>5000</v>
      </c>
      <c r="L667" s="257">
        <f t="shared" si="285"/>
        <v>100</v>
      </c>
    </row>
    <row r="668" spans="1:12" ht="12" customHeight="1" x14ac:dyDescent="0.25">
      <c r="A668" s="111">
        <v>11</v>
      </c>
      <c r="B668" s="136">
        <v>111</v>
      </c>
      <c r="C668" s="137" t="s">
        <v>287</v>
      </c>
      <c r="D668" s="136">
        <v>614817</v>
      </c>
      <c r="E668" s="136" t="s">
        <v>127</v>
      </c>
      <c r="F668" s="31">
        <v>5000</v>
      </c>
      <c r="G668" s="31">
        <v>1329</v>
      </c>
      <c r="H668" s="31">
        <v>8000</v>
      </c>
      <c r="I668" s="31"/>
      <c r="J668" s="31"/>
      <c r="K668" s="31">
        <f t="shared" si="289"/>
        <v>8000</v>
      </c>
      <c r="L668" s="257">
        <f t="shared" si="285"/>
        <v>160</v>
      </c>
    </row>
    <row r="669" spans="1:12" ht="21.75" customHeight="1" x14ac:dyDescent="0.25">
      <c r="A669" s="259">
        <v>10</v>
      </c>
      <c r="B669" s="260">
        <v>111</v>
      </c>
      <c r="C669" s="261" t="s">
        <v>287</v>
      </c>
      <c r="D669" s="260">
        <v>614819</v>
      </c>
      <c r="E669" s="262" t="s">
        <v>527</v>
      </c>
      <c r="F669" s="263">
        <v>5000</v>
      </c>
      <c r="G669" s="263"/>
      <c r="H669" s="263">
        <v>0</v>
      </c>
      <c r="I669" s="263"/>
      <c r="J669" s="263"/>
      <c r="K669" s="263">
        <f t="shared" si="289"/>
        <v>0</v>
      </c>
      <c r="L669" s="257">
        <f t="shared" si="285"/>
        <v>0</v>
      </c>
    </row>
    <row r="670" spans="1:12" ht="11.25" customHeight="1" x14ac:dyDescent="0.25">
      <c r="A670" s="167"/>
      <c r="B670" s="168"/>
      <c r="C670" s="168"/>
      <c r="D670" s="168"/>
      <c r="E670" s="170" t="s">
        <v>494</v>
      </c>
      <c r="F670" s="170"/>
      <c r="G670" s="170"/>
      <c r="H670" s="170"/>
      <c r="I670" s="170"/>
      <c r="J670" s="170"/>
      <c r="K670" s="170"/>
      <c r="L670" s="171"/>
    </row>
    <row r="671" spans="1:12" ht="11.25" customHeight="1" x14ac:dyDescent="0.25">
      <c r="A671" s="15"/>
      <c r="B671" s="15"/>
      <c r="C671" s="15"/>
      <c r="D671" s="15"/>
      <c r="E671" s="173"/>
      <c r="F671" s="173"/>
      <c r="G671" s="173"/>
      <c r="H671" s="173"/>
      <c r="I671" s="173"/>
      <c r="J671" s="173"/>
      <c r="K671" s="173"/>
      <c r="L671" s="173"/>
    </row>
    <row r="672" spans="1:12" ht="11.25" customHeight="1" x14ac:dyDescent="0.25">
      <c r="A672" s="15"/>
      <c r="B672" s="15"/>
      <c r="C672" s="15"/>
      <c r="D672" s="15"/>
      <c r="E672" s="173"/>
      <c r="F672" s="173"/>
      <c r="G672" s="173"/>
      <c r="H672" s="173"/>
      <c r="I672" s="173"/>
      <c r="J672" s="173"/>
      <c r="K672" s="173"/>
      <c r="L672" s="173"/>
    </row>
    <row r="673" spans="1:12" ht="10.5" customHeight="1" x14ac:dyDescent="0.25">
      <c r="A673" s="360" t="s">
        <v>296</v>
      </c>
      <c r="B673" s="360"/>
      <c r="C673" s="360"/>
      <c r="D673" s="360"/>
      <c r="E673" s="360"/>
      <c r="F673" s="264"/>
    </row>
    <row r="674" spans="1:12" ht="19.5" customHeight="1" x14ac:dyDescent="0.25">
      <c r="A674" s="346" t="s">
        <v>78</v>
      </c>
      <c r="B674" s="348" t="s">
        <v>283</v>
      </c>
      <c r="C674" s="348" t="s">
        <v>284</v>
      </c>
      <c r="D674" s="350" t="s">
        <v>285</v>
      </c>
      <c r="E674" s="343" t="s">
        <v>79</v>
      </c>
      <c r="F674" s="353" t="s">
        <v>462</v>
      </c>
      <c r="G674" s="353" t="s">
        <v>569</v>
      </c>
      <c r="H674" s="343" t="s">
        <v>567</v>
      </c>
      <c r="I674" s="343"/>
      <c r="J674" s="343"/>
      <c r="K674" s="343"/>
      <c r="L674" s="341" t="s">
        <v>558</v>
      </c>
    </row>
    <row r="675" spans="1:12" ht="41.25" customHeight="1" x14ac:dyDescent="0.25">
      <c r="A675" s="347"/>
      <c r="B675" s="349"/>
      <c r="C675" s="349"/>
      <c r="D675" s="351"/>
      <c r="E675" s="352"/>
      <c r="F675" s="354"/>
      <c r="G675" s="354"/>
      <c r="H675" s="125" t="s">
        <v>303</v>
      </c>
      <c r="I675" s="125" t="s">
        <v>304</v>
      </c>
      <c r="J675" s="125" t="s">
        <v>305</v>
      </c>
      <c r="K675" s="126" t="s">
        <v>306</v>
      </c>
      <c r="L675" s="342"/>
    </row>
    <row r="676" spans="1:12" ht="9" customHeight="1" x14ac:dyDescent="0.25">
      <c r="A676" s="127">
        <v>1</v>
      </c>
      <c r="B676" s="128">
        <v>2</v>
      </c>
      <c r="C676" s="128">
        <v>3</v>
      </c>
      <c r="D676" s="129">
        <v>4</v>
      </c>
      <c r="E676" s="128">
        <v>5</v>
      </c>
      <c r="F676" s="129">
        <v>6</v>
      </c>
      <c r="G676" s="129">
        <v>7</v>
      </c>
      <c r="H676" s="129">
        <v>9</v>
      </c>
      <c r="I676" s="129">
        <v>10</v>
      </c>
      <c r="J676" s="129">
        <v>11</v>
      </c>
      <c r="K676" s="129">
        <v>12</v>
      </c>
      <c r="L676" s="130">
        <v>13</v>
      </c>
    </row>
    <row r="677" spans="1:12" ht="10.5" customHeight="1" x14ac:dyDescent="0.25">
      <c r="A677" s="127"/>
      <c r="B677" s="128"/>
      <c r="C677" s="128"/>
      <c r="D677" s="129"/>
      <c r="E677" s="279" t="s">
        <v>137</v>
      </c>
      <c r="F677" s="131">
        <f t="shared" ref="F677:K677" si="305">F678+F749</f>
        <v>1192724</v>
      </c>
      <c r="G677" s="131">
        <f t="shared" si="305"/>
        <v>768424</v>
      </c>
      <c r="H677" s="131">
        <f t="shared" si="305"/>
        <v>591860</v>
      </c>
      <c r="I677" s="131">
        <f t="shared" si="305"/>
        <v>0</v>
      </c>
      <c r="J677" s="131">
        <f t="shared" si="305"/>
        <v>903000</v>
      </c>
      <c r="K677" s="131">
        <f t="shared" si="305"/>
        <v>1494860</v>
      </c>
      <c r="L677" s="256">
        <f t="shared" ref="L677:L703" si="306">K677/F677*100</f>
        <v>125.3315938976662</v>
      </c>
    </row>
    <row r="678" spans="1:12" ht="20.25" customHeight="1" x14ac:dyDescent="0.25">
      <c r="A678" s="111">
        <v>12</v>
      </c>
      <c r="B678" s="136">
        <v>121</v>
      </c>
      <c r="C678" s="136">
        <v>1090</v>
      </c>
      <c r="D678" s="134"/>
      <c r="E678" s="134" t="s">
        <v>80</v>
      </c>
      <c r="F678" s="85">
        <f t="shared" ref="F678:K678" si="307">F679+F691+F693+F728</f>
        <v>1167724</v>
      </c>
      <c r="G678" s="85">
        <f t="shared" si="307"/>
        <v>764032</v>
      </c>
      <c r="H678" s="85">
        <f t="shared" si="307"/>
        <v>561860</v>
      </c>
      <c r="I678" s="85">
        <f t="shared" si="307"/>
        <v>0</v>
      </c>
      <c r="J678" s="85">
        <f t="shared" si="307"/>
        <v>903000</v>
      </c>
      <c r="K678" s="85">
        <f t="shared" si="307"/>
        <v>1464860</v>
      </c>
      <c r="L678" s="256">
        <f t="shared" si="306"/>
        <v>125.44573889035422</v>
      </c>
    </row>
    <row r="679" spans="1:12" ht="12.75" customHeight="1" x14ac:dyDescent="0.25">
      <c r="A679" s="111">
        <v>12</v>
      </c>
      <c r="B679" s="136">
        <v>121</v>
      </c>
      <c r="C679" s="136">
        <v>1090</v>
      </c>
      <c r="D679" s="134">
        <v>611000</v>
      </c>
      <c r="E679" s="134" t="s">
        <v>48</v>
      </c>
      <c r="F679" s="85">
        <f t="shared" ref="F679:K679" si="308">F680+F683</f>
        <v>402841</v>
      </c>
      <c r="G679" s="85">
        <f t="shared" si="308"/>
        <v>246681</v>
      </c>
      <c r="H679" s="85">
        <f>H680+H683</f>
        <v>391010</v>
      </c>
      <c r="I679" s="85">
        <f t="shared" si="308"/>
        <v>0</v>
      </c>
      <c r="J679" s="85">
        <f t="shared" si="308"/>
        <v>0</v>
      </c>
      <c r="K679" s="85">
        <f t="shared" si="308"/>
        <v>391010</v>
      </c>
      <c r="L679" s="256">
        <f t="shared" si="306"/>
        <v>97.063109266435148</v>
      </c>
    </row>
    <row r="680" spans="1:12" ht="12.75" customHeight="1" x14ac:dyDescent="0.25">
      <c r="A680" s="111">
        <v>12</v>
      </c>
      <c r="B680" s="136">
        <v>121</v>
      </c>
      <c r="C680" s="136">
        <v>1090</v>
      </c>
      <c r="D680" s="134">
        <v>611100</v>
      </c>
      <c r="E680" s="134" t="s">
        <v>133</v>
      </c>
      <c r="F680" s="85">
        <f t="shared" ref="F680:K680" si="309">F681+F682</f>
        <v>340546</v>
      </c>
      <c r="G680" s="85">
        <f t="shared" si="309"/>
        <v>216979</v>
      </c>
      <c r="H680" s="85">
        <f t="shared" si="309"/>
        <v>330310</v>
      </c>
      <c r="I680" s="85">
        <f t="shared" si="309"/>
        <v>0</v>
      </c>
      <c r="J680" s="85">
        <f t="shared" si="309"/>
        <v>0</v>
      </c>
      <c r="K680" s="85">
        <f t="shared" si="309"/>
        <v>330310</v>
      </c>
      <c r="L680" s="256">
        <f t="shared" si="306"/>
        <v>96.994238663792856</v>
      </c>
    </row>
    <row r="681" spans="1:12" ht="12.75" customHeight="1" x14ac:dyDescent="0.25">
      <c r="A681" s="111">
        <v>12</v>
      </c>
      <c r="B681" s="136">
        <v>121</v>
      </c>
      <c r="C681" s="136">
        <v>1090</v>
      </c>
      <c r="D681" s="136">
        <v>611111</v>
      </c>
      <c r="E681" s="136" t="s">
        <v>81</v>
      </c>
      <c r="F681" s="31">
        <v>234977</v>
      </c>
      <c r="G681" s="31">
        <v>148417</v>
      </c>
      <c r="H681" s="31">
        <v>227800</v>
      </c>
      <c r="I681" s="31"/>
      <c r="J681" s="31"/>
      <c r="K681" s="31">
        <f>H681+I681+J681</f>
        <v>227800</v>
      </c>
      <c r="L681" s="257">
        <f t="shared" si="306"/>
        <v>96.945658511258543</v>
      </c>
    </row>
    <row r="682" spans="1:12" ht="12.75" customHeight="1" x14ac:dyDescent="0.25">
      <c r="A682" s="111">
        <v>12</v>
      </c>
      <c r="B682" s="136">
        <v>121</v>
      </c>
      <c r="C682" s="136">
        <v>1090</v>
      </c>
      <c r="D682" s="136">
        <v>611131</v>
      </c>
      <c r="E682" s="136" t="s">
        <v>82</v>
      </c>
      <c r="F682" s="31">
        <v>105569</v>
      </c>
      <c r="G682" s="31">
        <v>68562</v>
      </c>
      <c r="H682" s="31">
        <v>102510</v>
      </c>
      <c r="I682" s="31"/>
      <c r="J682" s="31"/>
      <c r="K682" s="31">
        <f>H682+I682+J682</f>
        <v>102510</v>
      </c>
      <c r="L682" s="257">
        <f t="shared" si="306"/>
        <v>97.102369066676772</v>
      </c>
    </row>
    <row r="683" spans="1:12" ht="13.5" customHeight="1" x14ac:dyDescent="0.25">
      <c r="A683" s="111">
        <v>12</v>
      </c>
      <c r="B683" s="136">
        <v>121</v>
      </c>
      <c r="C683" s="136">
        <v>1090</v>
      </c>
      <c r="D683" s="134">
        <v>611200</v>
      </c>
      <c r="E683" s="134" t="s">
        <v>49</v>
      </c>
      <c r="F683" s="85">
        <f t="shared" ref="F683" si="310">F684+F685+F686+F687+F689+F690+F688</f>
        <v>62295</v>
      </c>
      <c r="G683" s="85">
        <f>G684+G685+G686+G687+G689+G690+G688</f>
        <v>29702</v>
      </c>
      <c r="H683" s="85">
        <f>H684+H685+H686+H687+H689+H690+H688</f>
        <v>60700</v>
      </c>
      <c r="I683" s="85">
        <f t="shared" ref="I683:J683" si="311">I684+I685+I686+I687+I689+I690</f>
        <v>0</v>
      </c>
      <c r="J683" s="85">
        <f t="shared" si="311"/>
        <v>0</v>
      </c>
      <c r="K683" s="85">
        <f>K684+K685+K686+K687+K689+K690+K688</f>
        <v>60700</v>
      </c>
      <c r="L683" s="256">
        <f t="shared" si="306"/>
        <v>97.439601894213027</v>
      </c>
    </row>
    <row r="684" spans="1:12" ht="12" customHeight="1" x14ac:dyDescent="0.25">
      <c r="A684" s="111">
        <v>12</v>
      </c>
      <c r="B684" s="136">
        <v>121</v>
      </c>
      <c r="C684" s="136">
        <v>1090</v>
      </c>
      <c r="D684" s="141">
        <v>611211</v>
      </c>
      <c r="E684" s="136" t="s">
        <v>50</v>
      </c>
      <c r="F684" s="31">
        <v>8000</v>
      </c>
      <c r="G684" s="31">
        <v>3374</v>
      </c>
      <c r="H684" s="31">
        <v>7000</v>
      </c>
      <c r="I684" s="31"/>
      <c r="J684" s="31"/>
      <c r="K684" s="31">
        <f>H684+I684+J684</f>
        <v>7000</v>
      </c>
      <c r="L684" s="257">
        <f t="shared" si="306"/>
        <v>87.5</v>
      </c>
    </row>
    <row r="685" spans="1:12" ht="12" customHeight="1" x14ac:dyDescent="0.25">
      <c r="A685" s="111">
        <v>12</v>
      </c>
      <c r="B685" s="136">
        <v>121</v>
      </c>
      <c r="C685" s="136">
        <v>1090</v>
      </c>
      <c r="D685" s="136">
        <v>611221</v>
      </c>
      <c r="E685" s="136" t="s">
        <v>51</v>
      </c>
      <c r="F685" s="31">
        <v>28000</v>
      </c>
      <c r="G685" s="31">
        <v>19481</v>
      </c>
      <c r="H685" s="31">
        <v>27000</v>
      </c>
      <c r="I685" s="31"/>
      <c r="J685" s="31"/>
      <c r="K685" s="31">
        <f t="shared" ref="K685:K690" si="312">H685+I685+J685</f>
        <v>27000</v>
      </c>
      <c r="L685" s="257">
        <f t="shared" si="306"/>
        <v>96.428571428571431</v>
      </c>
    </row>
    <row r="686" spans="1:12" ht="12" customHeight="1" x14ac:dyDescent="0.25">
      <c r="A686" s="111">
        <v>12</v>
      </c>
      <c r="B686" s="136">
        <v>121</v>
      </c>
      <c r="C686" s="136">
        <v>1090</v>
      </c>
      <c r="D686" s="136">
        <v>611224</v>
      </c>
      <c r="E686" s="136" t="s">
        <v>52</v>
      </c>
      <c r="F686" s="31">
        <v>7095</v>
      </c>
      <c r="G686" s="31">
        <v>6149</v>
      </c>
      <c r="H686" s="31">
        <v>7500</v>
      </c>
      <c r="I686" s="31"/>
      <c r="J686" s="31"/>
      <c r="K686" s="31">
        <f t="shared" si="312"/>
        <v>7500</v>
      </c>
      <c r="L686" s="257">
        <f t="shared" si="306"/>
        <v>105.70824524312896</v>
      </c>
    </row>
    <row r="687" spans="1:12" ht="11.25" customHeight="1" x14ac:dyDescent="0.25">
      <c r="A687" s="111">
        <v>12</v>
      </c>
      <c r="B687" s="136">
        <v>121</v>
      </c>
      <c r="C687" s="136">
        <v>1090</v>
      </c>
      <c r="D687" s="136">
        <v>611225</v>
      </c>
      <c r="E687" s="136" t="s">
        <v>53</v>
      </c>
      <c r="F687" s="31">
        <v>10500</v>
      </c>
      <c r="G687" s="31"/>
      <c r="H687" s="31">
        <v>10500</v>
      </c>
      <c r="I687" s="31"/>
      <c r="J687" s="31"/>
      <c r="K687" s="31">
        <f t="shared" si="312"/>
        <v>10500</v>
      </c>
      <c r="L687" s="257">
        <f t="shared" si="306"/>
        <v>100</v>
      </c>
    </row>
    <row r="688" spans="1:12" ht="11.25" customHeight="1" x14ac:dyDescent="0.25">
      <c r="A688" s="111">
        <v>12</v>
      </c>
      <c r="B688" s="136">
        <v>121</v>
      </c>
      <c r="C688" s="136">
        <v>1090</v>
      </c>
      <c r="D688" s="136">
        <v>611226</v>
      </c>
      <c r="E688" s="35" t="s">
        <v>530</v>
      </c>
      <c r="F688" s="31">
        <v>4200</v>
      </c>
      <c r="G688" s="31">
        <v>698</v>
      </c>
      <c r="H688" s="31">
        <v>4200</v>
      </c>
      <c r="I688" s="31"/>
      <c r="J688" s="31"/>
      <c r="K688" s="31">
        <f t="shared" si="312"/>
        <v>4200</v>
      </c>
      <c r="L688" s="257">
        <f t="shared" si="306"/>
        <v>100</v>
      </c>
    </row>
    <row r="689" spans="1:12" ht="11.25" customHeight="1" x14ac:dyDescent="0.25">
      <c r="A689" s="111">
        <v>12</v>
      </c>
      <c r="B689" s="136">
        <v>121</v>
      </c>
      <c r="C689" s="136">
        <v>1090</v>
      </c>
      <c r="D689" s="136">
        <v>611227</v>
      </c>
      <c r="E689" s="136" t="s">
        <v>54</v>
      </c>
      <c r="F689" s="31">
        <v>2500</v>
      </c>
      <c r="G689" s="31">
        <v>0</v>
      </c>
      <c r="H689" s="31">
        <v>2500</v>
      </c>
      <c r="I689" s="31"/>
      <c r="J689" s="31"/>
      <c r="K689" s="31">
        <f t="shared" si="312"/>
        <v>2500</v>
      </c>
      <c r="L689" s="257">
        <f t="shared" si="306"/>
        <v>100</v>
      </c>
    </row>
    <row r="690" spans="1:12" ht="11.25" customHeight="1" x14ac:dyDescent="0.25">
      <c r="A690" s="111">
        <v>12</v>
      </c>
      <c r="B690" s="136">
        <v>121</v>
      </c>
      <c r="C690" s="136">
        <v>1090</v>
      </c>
      <c r="D690" s="136">
        <v>611228</v>
      </c>
      <c r="E690" s="136" t="s">
        <v>132</v>
      </c>
      <c r="F690" s="31">
        <v>2000</v>
      </c>
      <c r="G690" s="31">
        <v>0</v>
      </c>
      <c r="H690" s="31">
        <v>2000</v>
      </c>
      <c r="I690" s="31"/>
      <c r="J690" s="31"/>
      <c r="K690" s="31">
        <f t="shared" si="312"/>
        <v>2000</v>
      </c>
      <c r="L690" s="257">
        <f t="shared" si="306"/>
        <v>100</v>
      </c>
    </row>
    <row r="691" spans="1:12" ht="12" customHeight="1" x14ac:dyDescent="0.25">
      <c r="A691" s="111">
        <v>12</v>
      </c>
      <c r="B691" s="136">
        <v>121</v>
      </c>
      <c r="C691" s="136">
        <v>1090</v>
      </c>
      <c r="D691" s="134">
        <v>612000</v>
      </c>
      <c r="E691" s="134" t="s">
        <v>83</v>
      </c>
      <c r="F691" s="85">
        <f t="shared" ref="F691:K691" si="313">F692</f>
        <v>35757</v>
      </c>
      <c r="G691" s="85">
        <f t="shared" si="313"/>
        <v>23223</v>
      </c>
      <c r="H691" s="85">
        <f t="shared" si="313"/>
        <v>34170</v>
      </c>
      <c r="I691" s="85">
        <f t="shared" si="313"/>
        <v>0</v>
      </c>
      <c r="J691" s="85">
        <f t="shared" si="313"/>
        <v>0</v>
      </c>
      <c r="K691" s="85">
        <f t="shared" si="313"/>
        <v>34170</v>
      </c>
      <c r="L691" s="256">
        <f t="shared" si="306"/>
        <v>95.561708196996392</v>
      </c>
    </row>
    <row r="692" spans="1:12" ht="12" customHeight="1" x14ac:dyDescent="0.25">
      <c r="A692" s="111">
        <v>12</v>
      </c>
      <c r="B692" s="136">
        <v>121</v>
      </c>
      <c r="C692" s="136">
        <v>1090</v>
      </c>
      <c r="D692" s="136">
        <v>612111</v>
      </c>
      <c r="E692" s="136" t="s">
        <v>84</v>
      </c>
      <c r="F692" s="31">
        <v>35757</v>
      </c>
      <c r="G692" s="31">
        <v>23223</v>
      </c>
      <c r="H692" s="31">
        <v>34170</v>
      </c>
      <c r="I692" s="31"/>
      <c r="J692" s="31"/>
      <c r="K692" s="31">
        <f>H692+I692+J692</f>
        <v>34170</v>
      </c>
      <c r="L692" s="257">
        <f t="shared" si="306"/>
        <v>95.561708196996392</v>
      </c>
    </row>
    <row r="693" spans="1:12" ht="12" customHeight="1" x14ac:dyDescent="0.25">
      <c r="A693" s="111">
        <v>12</v>
      </c>
      <c r="B693" s="136">
        <v>121</v>
      </c>
      <c r="C693" s="136">
        <v>1090</v>
      </c>
      <c r="D693" s="134">
        <v>613000</v>
      </c>
      <c r="E693" s="134" t="s">
        <v>58</v>
      </c>
      <c r="F693" s="85">
        <f t="shared" ref="F693:K693" si="314">F694+F695+F697+F704+F709+F712+F715+F718</f>
        <v>67126</v>
      </c>
      <c r="G693" s="85">
        <f t="shared" si="314"/>
        <v>28213</v>
      </c>
      <c r="H693" s="85">
        <f t="shared" si="314"/>
        <v>69680</v>
      </c>
      <c r="I693" s="85">
        <f t="shared" si="314"/>
        <v>0</v>
      </c>
      <c r="J693" s="85">
        <f t="shared" si="314"/>
        <v>3000</v>
      </c>
      <c r="K693" s="85">
        <f t="shared" si="314"/>
        <v>72680</v>
      </c>
      <c r="L693" s="256">
        <f t="shared" si="306"/>
        <v>108.27399219378482</v>
      </c>
    </row>
    <row r="694" spans="1:12" ht="15.75" customHeight="1" x14ac:dyDescent="0.25">
      <c r="A694" s="111">
        <v>12</v>
      </c>
      <c r="B694" s="136">
        <v>121</v>
      </c>
      <c r="C694" s="136">
        <v>1090</v>
      </c>
      <c r="D694" s="140">
        <v>613100</v>
      </c>
      <c r="E694" s="109" t="s">
        <v>88</v>
      </c>
      <c r="F694" s="85">
        <v>5000</v>
      </c>
      <c r="G694" s="85">
        <v>114</v>
      </c>
      <c r="H694" s="85">
        <v>5000</v>
      </c>
      <c r="I694" s="85"/>
      <c r="J694" s="85"/>
      <c r="K694" s="85">
        <f t="shared" ref="K694:K752" si="315">H694+I694+J694</f>
        <v>5000</v>
      </c>
      <c r="L694" s="256">
        <f t="shared" si="306"/>
        <v>100</v>
      </c>
    </row>
    <row r="695" spans="1:12" ht="12.75" customHeight="1" x14ac:dyDescent="0.25">
      <c r="A695" s="111">
        <v>12</v>
      </c>
      <c r="B695" s="136">
        <v>121</v>
      </c>
      <c r="C695" s="136">
        <v>1090</v>
      </c>
      <c r="D695" s="140">
        <v>613200</v>
      </c>
      <c r="E695" s="109" t="s">
        <v>85</v>
      </c>
      <c r="F695" s="85">
        <f t="shared" ref="F695:K695" si="316">F696</f>
        <v>7000</v>
      </c>
      <c r="G695" s="85">
        <f t="shared" si="316"/>
        <v>3420</v>
      </c>
      <c r="H695" s="85">
        <f t="shared" si="316"/>
        <v>4000</v>
      </c>
      <c r="I695" s="85">
        <f t="shared" si="316"/>
        <v>0</v>
      </c>
      <c r="J695" s="85">
        <f t="shared" si="316"/>
        <v>3000</v>
      </c>
      <c r="K695" s="85">
        <f t="shared" si="316"/>
        <v>7000</v>
      </c>
      <c r="L695" s="256">
        <f t="shared" si="306"/>
        <v>100</v>
      </c>
    </row>
    <row r="696" spans="1:12" ht="14.25" customHeight="1" x14ac:dyDescent="0.25">
      <c r="A696" s="111">
        <v>12</v>
      </c>
      <c r="B696" s="136">
        <v>121</v>
      </c>
      <c r="C696" s="136">
        <v>1090</v>
      </c>
      <c r="D696" s="141">
        <v>613211</v>
      </c>
      <c r="E696" s="136" t="s">
        <v>429</v>
      </c>
      <c r="F696" s="31">
        <v>7000</v>
      </c>
      <c r="G696" s="31">
        <v>3420</v>
      </c>
      <c r="H696" s="31">
        <v>4000</v>
      </c>
      <c r="I696" s="31"/>
      <c r="J696" s="31">
        <v>3000</v>
      </c>
      <c r="K696" s="31">
        <f t="shared" si="315"/>
        <v>7000</v>
      </c>
      <c r="L696" s="257">
        <f t="shared" si="306"/>
        <v>100</v>
      </c>
    </row>
    <row r="697" spans="1:12" ht="12.75" customHeight="1" x14ac:dyDescent="0.25">
      <c r="A697" s="111">
        <v>12</v>
      </c>
      <c r="B697" s="136">
        <v>121</v>
      </c>
      <c r="C697" s="136">
        <v>1090</v>
      </c>
      <c r="D697" s="140">
        <v>613300</v>
      </c>
      <c r="E697" s="134" t="s">
        <v>221</v>
      </c>
      <c r="F697" s="85">
        <f t="shared" ref="F697:G697" si="317">F698+F699+F701+F702+F700+F703</f>
        <v>11600</v>
      </c>
      <c r="G697" s="85">
        <f t="shared" si="317"/>
        <v>6046</v>
      </c>
      <c r="H697" s="85">
        <f>H698+H699+H701+H702+H700+H703</f>
        <v>13700</v>
      </c>
      <c r="I697" s="85">
        <f>I698+I699+I701+I702</f>
        <v>0</v>
      </c>
      <c r="J697" s="85">
        <f>J698+J699+J701+J702</f>
        <v>0</v>
      </c>
      <c r="K697" s="85">
        <f>K698+K699+K701+K702+K700+K703</f>
        <v>13700</v>
      </c>
      <c r="L697" s="256">
        <f t="shared" si="306"/>
        <v>118.10344827586208</v>
      </c>
    </row>
    <row r="698" spans="1:12" ht="12" customHeight="1" x14ac:dyDescent="0.25">
      <c r="A698" s="111">
        <v>12</v>
      </c>
      <c r="B698" s="136">
        <v>121</v>
      </c>
      <c r="C698" s="136">
        <v>1090</v>
      </c>
      <c r="D698" s="136">
        <v>613311</v>
      </c>
      <c r="E698" s="136" t="s">
        <v>87</v>
      </c>
      <c r="F698" s="31">
        <v>2200</v>
      </c>
      <c r="G698" s="31">
        <v>1338</v>
      </c>
      <c r="H698" s="31">
        <v>3000</v>
      </c>
      <c r="I698" s="31"/>
      <c r="J698" s="31"/>
      <c r="K698" s="31">
        <f t="shared" si="315"/>
        <v>3000</v>
      </c>
      <c r="L698" s="257">
        <f t="shared" si="306"/>
        <v>136.36363636363635</v>
      </c>
    </row>
    <row r="699" spans="1:12" ht="12.75" customHeight="1" x14ac:dyDescent="0.25">
      <c r="A699" s="111">
        <v>12</v>
      </c>
      <c r="B699" s="136">
        <v>121</v>
      </c>
      <c r="C699" s="136">
        <v>1090</v>
      </c>
      <c r="D699" s="136">
        <v>313312</v>
      </c>
      <c r="E699" s="136" t="s">
        <v>175</v>
      </c>
      <c r="F699" s="31">
        <v>700</v>
      </c>
      <c r="G699" s="31">
        <v>432</v>
      </c>
      <c r="H699" s="31">
        <v>800</v>
      </c>
      <c r="I699" s="31"/>
      <c r="J699" s="31"/>
      <c r="K699" s="31">
        <f t="shared" si="315"/>
        <v>800</v>
      </c>
      <c r="L699" s="257">
        <f t="shared" si="306"/>
        <v>114.28571428571428</v>
      </c>
    </row>
    <row r="700" spans="1:12" ht="11.25" customHeight="1" x14ac:dyDescent="0.25">
      <c r="A700" s="164">
        <v>12</v>
      </c>
      <c r="B700" s="139">
        <v>121</v>
      </c>
      <c r="C700" s="139">
        <v>1090</v>
      </c>
      <c r="D700" s="265">
        <v>613313</v>
      </c>
      <c r="E700" s="266" t="s">
        <v>176</v>
      </c>
      <c r="F700" s="265">
        <v>1000</v>
      </c>
      <c r="G700" s="265">
        <v>404</v>
      </c>
      <c r="H700" s="265">
        <v>1100</v>
      </c>
      <c r="I700" s="129"/>
      <c r="J700" s="129"/>
      <c r="K700" s="31">
        <f t="shared" si="315"/>
        <v>1100</v>
      </c>
      <c r="L700" s="257">
        <f t="shared" si="306"/>
        <v>110.00000000000001</v>
      </c>
    </row>
    <row r="701" spans="1:12" ht="11.25" customHeight="1" x14ac:dyDescent="0.25">
      <c r="A701" s="111">
        <v>12</v>
      </c>
      <c r="B701" s="136">
        <v>121</v>
      </c>
      <c r="C701" s="136">
        <v>1090</v>
      </c>
      <c r="D701" s="136">
        <v>613314</v>
      </c>
      <c r="E701" s="136" t="s">
        <v>151</v>
      </c>
      <c r="F701" s="31">
        <v>6200</v>
      </c>
      <c r="G701" s="31">
        <v>3086</v>
      </c>
      <c r="H701" s="31">
        <v>7000</v>
      </c>
      <c r="I701" s="31"/>
      <c r="J701" s="31"/>
      <c r="K701" s="31">
        <f t="shared" si="315"/>
        <v>7000</v>
      </c>
      <c r="L701" s="257">
        <f t="shared" si="306"/>
        <v>112.90322580645163</v>
      </c>
    </row>
    <row r="702" spans="1:12" ht="11.25" customHeight="1" x14ac:dyDescent="0.25">
      <c r="A702" s="111">
        <v>12</v>
      </c>
      <c r="B702" s="136">
        <v>121</v>
      </c>
      <c r="C702" s="136">
        <v>1090</v>
      </c>
      <c r="D702" s="136">
        <v>613321</v>
      </c>
      <c r="E702" s="136" t="s">
        <v>116</v>
      </c>
      <c r="F702" s="31">
        <v>1000</v>
      </c>
      <c r="G702" s="31">
        <v>535</v>
      </c>
      <c r="H702" s="31">
        <v>1000</v>
      </c>
      <c r="I702" s="31"/>
      <c r="J702" s="31"/>
      <c r="K702" s="31">
        <f t="shared" si="315"/>
        <v>1000</v>
      </c>
      <c r="L702" s="257">
        <f t="shared" si="306"/>
        <v>100</v>
      </c>
    </row>
    <row r="703" spans="1:12" ht="11.25" customHeight="1" x14ac:dyDescent="0.25">
      <c r="A703" s="111">
        <v>12</v>
      </c>
      <c r="B703" s="136">
        <v>121</v>
      </c>
      <c r="C703" s="136">
        <v>1090</v>
      </c>
      <c r="D703" s="136">
        <v>613327</v>
      </c>
      <c r="E703" s="136" t="s">
        <v>461</v>
      </c>
      <c r="F703" s="31">
        <v>500</v>
      </c>
      <c r="G703" s="31">
        <v>251</v>
      </c>
      <c r="H703" s="31">
        <v>800</v>
      </c>
      <c r="I703" s="31"/>
      <c r="J703" s="31"/>
      <c r="K703" s="31">
        <f t="shared" si="315"/>
        <v>800</v>
      </c>
      <c r="L703" s="257">
        <f t="shared" si="306"/>
        <v>160</v>
      </c>
    </row>
    <row r="704" spans="1:12" ht="11.25" customHeight="1" x14ac:dyDescent="0.25">
      <c r="A704" s="111">
        <v>12</v>
      </c>
      <c r="B704" s="136">
        <v>121</v>
      </c>
      <c r="C704" s="136">
        <v>1090</v>
      </c>
      <c r="D704" s="134">
        <v>613400</v>
      </c>
      <c r="E704" s="134" t="s">
        <v>89</v>
      </c>
      <c r="F704" s="85">
        <f t="shared" ref="F704:K704" si="318">F705+F706+F708+F707</f>
        <v>8200</v>
      </c>
      <c r="G704" s="85">
        <f t="shared" si="318"/>
        <v>2889</v>
      </c>
      <c r="H704" s="85">
        <f t="shared" si="318"/>
        <v>10500</v>
      </c>
      <c r="I704" s="85">
        <f t="shared" si="318"/>
        <v>0</v>
      </c>
      <c r="J704" s="85">
        <f t="shared" si="318"/>
        <v>0</v>
      </c>
      <c r="K704" s="85">
        <f t="shared" si="318"/>
        <v>10500</v>
      </c>
      <c r="L704" s="256">
        <f>K704/F704*100</f>
        <v>128.04878048780489</v>
      </c>
    </row>
    <row r="705" spans="1:12" ht="12" customHeight="1" x14ac:dyDescent="0.25">
      <c r="A705" s="111">
        <v>12</v>
      </c>
      <c r="B705" s="136">
        <v>121</v>
      </c>
      <c r="C705" s="136">
        <v>1090</v>
      </c>
      <c r="D705" s="136">
        <v>613411</v>
      </c>
      <c r="E705" s="136" t="s">
        <v>90</v>
      </c>
      <c r="F705" s="31">
        <v>5200</v>
      </c>
      <c r="G705" s="258">
        <v>1748</v>
      </c>
      <c r="H705" s="31">
        <v>7000</v>
      </c>
      <c r="I705" s="31"/>
      <c r="J705" s="31"/>
      <c r="K705" s="31">
        <f t="shared" si="315"/>
        <v>7000</v>
      </c>
      <c r="L705" s="257">
        <f>K705/F705*100</f>
        <v>134.61538461538461</v>
      </c>
    </row>
    <row r="706" spans="1:12" ht="12.75" customHeight="1" x14ac:dyDescent="0.25">
      <c r="A706" s="111">
        <v>12</v>
      </c>
      <c r="B706" s="136">
        <v>121</v>
      </c>
      <c r="C706" s="136">
        <v>1090</v>
      </c>
      <c r="D706" s="136">
        <v>613413</v>
      </c>
      <c r="E706" s="136" t="s">
        <v>91</v>
      </c>
      <c r="F706" s="31">
        <v>1000</v>
      </c>
      <c r="G706" s="258">
        <v>470</v>
      </c>
      <c r="H706" s="31">
        <v>1500</v>
      </c>
      <c r="I706" s="31"/>
      <c r="J706" s="31"/>
      <c r="K706" s="31">
        <f t="shared" si="315"/>
        <v>1500</v>
      </c>
      <c r="L706" s="257">
        <f>K706/F706*100</f>
        <v>150</v>
      </c>
    </row>
    <row r="707" spans="1:12" ht="12" customHeight="1" x14ac:dyDescent="0.25">
      <c r="A707" s="111">
        <v>12</v>
      </c>
      <c r="B707" s="136">
        <v>121</v>
      </c>
      <c r="C707" s="136">
        <v>1090</v>
      </c>
      <c r="D707" s="136">
        <v>613418</v>
      </c>
      <c r="E707" s="136" t="s">
        <v>272</v>
      </c>
      <c r="F707" s="31">
        <v>500</v>
      </c>
      <c r="G707" s="258">
        <v>0</v>
      </c>
      <c r="H707" s="31">
        <v>500</v>
      </c>
      <c r="I707" s="31"/>
      <c r="J707" s="31"/>
      <c r="K707" s="31">
        <v>500</v>
      </c>
      <c r="L707" s="257">
        <f t="shared" ref="L707:L752" si="319">K707/F707*100</f>
        <v>100</v>
      </c>
    </row>
    <row r="708" spans="1:12" ht="11.25" customHeight="1" x14ac:dyDescent="0.25">
      <c r="A708" s="111">
        <v>12</v>
      </c>
      <c r="B708" s="136">
        <v>121</v>
      </c>
      <c r="C708" s="136">
        <v>1090</v>
      </c>
      <c r="D708" s="136">
        <v>613484</v>
      </c>
      <c r="E708" s="136" t="s">
        <v>92</v>
      </c>
      <c r="F708" s="31">
        <v>1500</v>
      </c>
      <c r="G708" s="258">
        <v>671</v>
      </c>
      <c r="H708" s="31">
        <v>1500</v>
      </c>
      <c r="I708" s="31"/>
      <c r="J708" s="31"/>
      <c r="K708" s="31">
        <f t="shared" si="315"/>
        <v>1500</v>
      </c>
      <c r="L708" s="257">
        <f t="shared" si="319"/>
        <v>100</v>
      </c>
    </row>
    <row r="709" spans="1:12" ht="12.75" customHeight="1" x14ac:dyDescent="0.25">
      <c r="A709" s="111">
        <v>12</v>
      </c>
      <c r="B709" s="136">
        <v>121</v>
      </c>
      <c r="C709" s="136">
        <v>1090</v>
      </c>
      <c r="D709" s="134">
        <v>613500</v>
      </c>
      <c r="E709" s="109" t="s">
        <v>93</v>
      </c>
      <c r="F709" s="85">
        <f t="shared" ref="F709:K709" si="320">F710+F711</f>
        <v>4762</v>
      </c>
      <c r="G709" s="85">
        <f t="shared" si="320"/>
        <v>749</v>
      </c>
      <c r="H709" s="85">
        <f t="shared" si="320"/>
        <v>5000</v>
      </c>
      <c r="I709" s="85">
        <f t="shared" si="320"/>
        <v>0</v>
      </c>
      <c r="J709" s="85">
        <f t="shared" si="320"/>
        <v>0</v>
      </c>
      <c r="K709" s="85">
        <f t="shared" si="320"/>
        <v>5000</v>
      </c>
      <c r="L709" s="256">
        <f t="shared" si="319"/>
        <v>104.99790004199916</v>
      </c>
    </row>
    <row r="710" spans="1:12" ht="12" customHeight="1" x14ac:dyDescent="0.25">
      <c r="A710" s="111">
        <v>12</v>
      </c>
      <c r="B710" s="136">
        <v>121</v>
      </c>
      <c r="C710" s="136">
        <v>1090</v>
      </c>
      <c r="D710" s="136">
        <v>613511</v>
      </c>
      <c r="E710" s="136" t="s">
        <v>94</v>
      </c>
      <c r="F710" s="31">
        <v>4500</v>
      </c>
      <c r="G710" s="31">
        <v>487</v>
      </c>
      <c r="H710" s="31">
        <v>4500</v>
      </c>
      <c r="I710" s="31"/>
      <c r="J710" s="31"/>
      <c r="K710" s="31">
        <f t="shared" si="315"/>
        <v>4500</v>
      </c>
      <c r="L710" s="257">
        <f t="shared" si="319"/>
        <v>100</v>
      </c>
    </row>
    <row r="711" spans="1:12" ht="11.25" customHeight="1" x14ac:dyDescent="0.25">
      <c r="A711" s="111">
        <v>12</v>
      </c>
      <c r="B711" s="136">
        <v>121</v>
      </c>
      <c r="C711" s="136">
        <v>1090</v>
      </c>
      <c r="D711" s="136">
        <v>613523</v>
      </c>
      <c r="E711" s="136" t="s">
        <v>95</v>
      </c>
      <c r="F711" s="31">
        <v>262</v>
      </c>
      <c r="G711" s="31">
        <v>262</v>
      </c>
      <c r="H711" s="31">
        <v>500</v>
      </c>
      <c r="I711" s="31"/>
      <c r="J711" s="31"/>
      <c r="K711" s="31">
        <f t="shared" si="315"/>
        <v>500</v>
      </c>
      <c r="L711" s="257">
        <f t="shared" si="319"/>
        <v>190.83969465648855</v>
      </c>
    </row>
    <row r="712" spans="1:12" ht="11.25" customHeight="1" x14ac:dyDescent="0.25">
      <c r="A712" s="111">
        <v>12</v>
      </c>
      <c r="B712" s="136">
        <v>121</v>
      </c>
      <c r="C712" s="136">
        <v>1090</v>
      </c>
      <c r="D712" s="134">
        <v>613700</v>
      </c>
      <c r="E712" s="109" t="s">
        <v>98</v>
      </c>
      <c r="F712" s="85">
        <f t="shared" ref="F712:K712" si="321">F713+F714</f>
        <v>10000</v>
      </c>
      <c r="G712" s="85">
        <f t="shared" si="321"/>
        <v>5603</v>
      </c>
      <c r="H712" s="85">
        <f t="shared" si="321"/>
        <v>10500</v>
      </c>
      <c r="I712" s="85">
        <f t="shared" si="321"/>
        <v>0</v>
      </c>
      <c r="J712" s="85">
        <f t="shared" si="321"/>
        <v>0</v>
      </c>
      <c r="K712" s="85">
        <f t="shared" si="321"/>
        <v>10500</v>
      </c>
      <c r="L712" s="256">
        <f t="shared" si="319"/>
        <v>105</v>
      </c>
    </row>
    <row r="713" spans="1:12" ht="12" customHeight="1" x14ac:dyDescent="0.25">
      <c r="A713" s="111">
        <v>12</v>
      </c>
      <c r="B713" s="136">
        <v>121</v>
      </c>
      <c r="C713" s="136">
        <v>1090</v>
      </c>
      <c r="D713" s="136">
        <v>613711</v>
      </c>
      <c r="E713" s="136" t="s">
        <v>99</v>
      </c>
      <c r="F713" s="31">
        <v>6000</v>
      </c>
      <c r="G713" s="31">
        <v>1956</v>
      </c>
      <c r="H713" s="31">
        <v>4500</v>
      </c>
      <c r="I713" s="31"/>
      <c r="J713" s="31"/>
      <c r="K713" s="31">
        <f>H713+I713+J713</f>
        <v>4500</v>
      </c>
      <c r="L713" s="257">
        <f t="shared" si="319"/>
        <v>75</v>
      </c>
    </row>
    <row r="714" spans="1:12" ht="12" customHeight="1" x14ac:dyDescent="0.25">
      <c r="A714" s="111">
        <v>12</v>
      </c>
      <c r="B714" s="136">
        <v>121</v>
      </c>
      <c r="C714" s="136">
        <v>1090</v>
      </c>
      <c r="D714" s="136">
        <v>613721</v>
      </c>
      <c r="E714" s="136" t="s">
        <v>100</v>
      </c>
      <c r="F714" s="31">
        <v>4000</v>
      </c>
      <c r="G714" s="31">
        <v>3647</v>
      </c>
      <c r="H714" s="31">
        <v>6000</v>
      </c>
      <c r="I714" s="31"/>
      <c r="J714" s="31"/>
      <c r="K714" s="31">
        <f>H714+I714+J714</f>
        <v>6000</v>
      </c>
      <c r="L714" s="257">
        <f t="shared" si="319"/>
        <v>150</v>
      </c>
    </row>
    <row r="715" spans="1:12" ht="10.5" customHeight="1" x14ac:dyDescent="0.25">
      <c r="A715" s="111">
        <v>12</v>
      </c>
      <c r="B715" s="136">
        <v>121</v>
      </c>
      <c r="C715" s="136">
        <v>1090</v>
      </c>
      <c r="D715" s="134">
        <v>613800</v>
      </c>
      <c r="E715" s="267" t="s">
        <v>101</v>
      </c>
      <c r="F715" s="85">
        <f>F716+F717</f>
        <v>2384</v>
      </c>
      <c r="G715" s="85">
        <f t="shared" ref="G715:K715" si="322">G716+G717</f>
        <v>1384</v>
      </c>
      <c r="H715" s="85">
        <f t="shared" si="322"/>
        <v>2500</v>
      </c>
      <c r="I715" s="85">
        <f t="shared" si="322"/>
        <v>0</v>
      </c>
      <c r="J715" s="85">
        <f t="shared" si="322"/>
        <v>0</v>
      </c>
      <c r="K715" s="85">
        <f t="shared" si="322"/>
        <v>2500</v>
      </c>
      <c r="L715" s="256">
        <f t="shared" si="319"/>
        <v>104.86577181208054</v>
      </c>
    </row>
    <row r="716" spans="1:12" ht="10.5" customHeight="1" x14ac:dyDescent="0.25">
      <c r="A716" s="111">
        <v>12</v>
      </c>
      <c r="B716" s="136">
        <v>121</v>
      </c>
      <c r="C716" s="136">
        <v>1090</v>
      </c>
      <c r="D716" s="136">
        <v>613811</v>
      </c>
      <c r="E716" s="36" t="s">
        <v>152</v>
      </c>
      <c r="F716" s="31">
        <v>1384</v>
      </c>
      <c r="G716" s="258">
        <v>1384</v>
      </c>
      <c r="H716" s="31">
        <v>1500</v>
      </c>
      <c r="I716" s="31"/>
      <c r="J716" s="31"/>
      <c r="K716" s="31">
        <f t="shared" si="315"/>
        <v>1500</v>
      </c>
      <c r="L716" s="257">
        <f t="shared" si="319"/>
        <v>108.38150289017341</v>
      </c>
    </row>
    <row r="717" spans="1:12" ht="12" customHeight="1" x14ac:dyDescent="0.25">
      <c r="A717" s="111">
        <v>12</v>
      </c>
      <c r="B717" s="136">
        <v>121</v>
      </c>
      <c r="C717" s="136">
        <v>1090</v>
      </c>
      <c r="D717" s="136">
        <v>613814</v>
      </c>
      <c r="E717" s="36" t="s">
        <v>229</v>
      </c>
      <c r="F717" s="31">
        <v>1000</v>
      </c>
      <c r="G717" s="258">
        <v>0</v>
      </c>
      <c r="H717" s="31">
        <v>1000</v>
      </c>
      <c r="I717" s="31"/>
      <c r="J717" s="31"/>
      <c r="K717" s="31">
        <f t="shared" si="315"/>
        <v>1000</v>
      </c>
      <c r="L717" s="257">
        <f t="shared" si="319"/>
        <v>100</v>
      </c>
    </row>
    <row r="718" spans="1:12" ht="12" customHeight="1" x14ac:dyDescent="0.25">
      <c r="A718" s="111">
        <v>12</v>
      </c>
      <c r="B718" s="136">
        <v>121</v>
      </c>
      <c r="C718" s="136">
        <v>1090</v>
      </c>
      <c r="D718" s="134">
        <v>613900</v>
      </c>
      <c r="E718" s="134" t="s">
        <v>104</v>
      </c>
      <c r="F718" s="85">
        <f>F719+F721+F723+F724+F725+F726+F727+F720+F722</f>
        <v>18180</v>
      </c>
      <c r="G718" s="85">
        <f t="shared" ref="G718:K718" si="323">G719+G721+G723+G724+G725+G726+G727+G720+G722</f>
        <v>8008</v>
      </c>
      <c r="H718" s="85">
        <f>H719+H721+H723+H724+H725+H726+H727+H720+H722</f>
        <v>18480</v>
      </c>
      <c r="I718" s="85">
        <f t="shared" si="323"/>
        <v>0</v>
      </c>
      <c r="J718" s="85">
        <f t="shared" si="323"/>
        <v>0</v>
      </c>
      <c r="K718" s="85">
        <f t="shared" si="323"/>
        <v>18480</v>
      </c>
      <c r="L718" s="256">
        <f t="shared" si="319"/>
        <v>101.65016501650166</v>
      </c>
    </row>
    <row r="719" spans="1:12" ht="11.25" customHeight="1" x14ac:dyDescent="0.25">
      <c r="A719" s="111">
        <v>12</v>
      </c>
      <c r="B719" s="136">
        <v>121</v>
      </c>
      <c r="C719" s="136">
        <v>1090</v>
      </c>
      <c r="D719" s="136">
        <v>613911</v>
      </c>
      <c r="E719" s="136" t="s">
        <v>430</v>
      </c>
      <c r="F719" s="31">
        <v>2800</v>
      </c>
      <c r="G719" s="31">
        <v>141</v>
      </c>
      <c r="H719" s="31">
        <v>2000</v>
      </c>
      <c r="I719" s="31"/>
      <c r="J719" s="31"/>
      <c r="K719" s="31">
        <f t="shared" si="315"/>
        <v>2000</v>
      </c>
      <c r="L719" s="257">
        <f t="shared" si="319"/>
        <v>71.428571428571431</v>
      </c>
    </row>
    <row r="720" spans="1:12" ht="12" customHeight="1" x14ac:dyDescent="0.25">
      <c r="A720" s="164">
        <v>12</v>
      </c>
      <c r="B720" s="139">
        <v>121</v>
      </c>
      <c r="C720" s="139">
        <v>1090</v>
      </c>
      <c r="D720" s="265">
        <v>613914</v>
      </c>
      <c r="E720" s="266" t="s">
        <v>105</v>
      </c>
      <c r="F720" s="265">
        <v>500</v>
      </c>
      <c r="G720" s="280"/>
      <c r="H720" s="265">
        <v>500</v>
      </c>
      <c r="I720" s="280"/>
      <c r="J720" s="280"/>
      <c r="K720" s="31">
        <f t="shared" si="315"/>
        <v>500</v>
      </c>
      <c r="L720" s="257">
        <f t="shared" si="319"/>
        <v>100</v>
      </c>
    </row>
    <row r="721" spans="1:12" ht="11.25" customHeight="1" x14ac:dyDescent="0.25">
      <c r="A721" s="111">
        <v>12</v>
      </c>
      <c r="B721" s="136">
        <v>121</v>
      </c>
      <c r="C721" s="136">
        <v>1090</v>
      </c>
      <c r="D721" s="136">
        <v>613915</v>
      </c>
      <c r="E721" s="136" t="s">
        <v>226</v>
      </c>
      <c r="F721" s="31">
        <v>500</v>
      </c>
      <c r="G721" s="31">
        <v>500</v>
      </c>
      <c r="H721" s="31">
        <v>600</v>
      </c>
      <c r="I721" s="31"/>
      <c r="J721" s="31"/>
      <c r="K721" s="31">
        <f t="shared" si="315"/>
        <v>600</v>
      </c>
      <c r="L721" s="257">
        <f t="shared" si="319"/>
        <v>120</v>
      </c>
    </row>
    <row r="722" spans="1:12" ht="11.25" customHeight="1" x14ac:dyDescent="0.25">
      <c r="A722" s="111">
        <v>12</v>
      </c>
      <c r="B722" s="136">
        <v>121</v>
      </c>
      <c r="C722" s="136">
        <v>1090</v>
      </c>
      <c r="D722" s="136">
        <v>613915</v>
      </c>
      <c r="E722" s="136" t="s">
        <v>519</v>
      </c>
      <c r="F722" s="31">
        <v>1400</v>
      </c>
      <c r="G722" s="31"/>
      <c r="H722" s="31">
        <v>1400</v>
      </c>
      <c r="I722" s="31"/>
      <c r="J722" s="31"/>
      <c r="K722" s="31">
        <f t="shared" si="315"/>
        <v>1400</v>
      </c>
      <c r="L722" s="257">
        <f t="shared" si="319"/>
        <v>100</v>
      </c>
    </row>
    <row r="723" spans="1:12" ht="12.75" customHeight="1" x14ac:dyDescent="0.25">
      <c r="A723" s="111">
        <v>12</v>
      </c>
      <c r="B723" s="136">
        <v>121</v>
      </c>
      <c r="C723" s="136">
        <v>1090</v>
      </c>
      <c r="D723" s="136">
        <v>613920</v>
      </c>
      <c r="E723" s="136" t="s">
        <v>106</v>
      </c>
      <c r="F723" s="31">
        <v>1500</v>
      </c>
      <c r="G723" s="31">
        <v>360</v>
      </c>
      <c r="H723" s="31">
        <v>2500</v>
      </c>
      <c r="I723" s="31"/>
      <c r="J723" s="31"/>
      <c r="K723" s="31">
        <f t="shared" si="315"/>
        <v>2500</v>
      </c>
      <c r="L723" s="257">
        <f t="shared" si="319"/>
        <v>166.66666666666669</v>
      </c>
    </row>
    <row r="724" spans="1:12" ht="12.75" customHeight="1" x14ac:dyDescent="0.25">
      <c r="A724" s="111">
        <v>12</v>
      </c>
      <c r="B724" s="136">
        <v>121</v>
      </c>
      <c r="C724" s="136">
        <v>1090</v>
      </c>
      <c r="D724" s="136">
        <v>613970</v>
      </c>
      <c r="E724" s="136" t="s">
        <v>131</v>
      </c>
      <c r="F724" s="31">
        <v>8280</v>
      </c>
      <c r="G724" s="268">
        <v>6210</v>
      </c>
      <c r="H724" s="31">
        <v>8280</v>
      </c>
      <c r="I724" s="31"/>
      <c r="J724" s="31"/>
      <c r="K724" s="31">
        <f t="shared" si="315"/>
        <v>8280</v>
      </c>
      <c r="L724" s="257">
        <f t="shared" si="319"/>
        <v>100</v>
      </c>
    </row>
    <row r="725" spans="1:12" ht="12.75" customHeight="1" x14ac:dyDescent="0.25">
      <c r="A725" s="111">
        <v>12</v>
      </c>
      <c r="B725" s="136">
        <v>121</v>
      </c>
      <c r="C725" s="136">
        <v>1090</v>
      </c>
      <c r="D725" s="136">
        <v>613983</v>
      </c>
      <c r="E725" s="136" t="s">
        <v>431</v>
      </c>
      <c r="F725" s="31">
        <v>1200</v>
      </c>
      <c r="G725" s="268">
        <v>712</v>
      </c>
      <c r="H725" s="31">
        <v>1200</v>
      </c>
      <c r="I725" s="31"/>
      <c r="J725" s="31"/>
      <c r="K725" s="31">
        <f t="shared" si="315"/>
        <v>1200</v>
      </c>
      <c r="L725" s="257">
        <f t="shared" si="319"/>
        <v>100</v>
      </c>
    </row>
    <row r="726" spans="1:12" ht="10.5" customHeight="1" x14ac:dyDescent="0.25">
      <c r="A726" s="111">
        <v>12</v>
      </c>
      <c r="B726" s="136">
        <v>121</v>
      </c>
      <c r="C726" s="136">
        <v>1090</v>
      </c>
      <c r="D726" s="136">
        <v>613991</v>
      </c>
      <c r="E726" s="136" t="s">
        <v>432</v>
      </c>
      <c r="F726" s="31">
        <v>0</v>
      </c>
      <c r="G726" s="268">
        <v>0</v>
      </c>
      <c r="H726" s="31">
        <v>0</v>
      </c>
      <c r="I726" s="31"/>
      <c r="J726" s="31"/>
      <c r="K726" s="31">
        <f t="shared" si="315"/>
        <v>0</v>
      </c>
      <c r="L726" s="257" t="e">
        <f t="shared" si="319"/>
        <v>#DIV/0!</v>
      </c>
    </row>
    <row r="727" spans="1:12" ht="11.25" customHeight="1" x14ac:dyDescent="0.25">
      <c r="A727" s="111">
        <v>12</v>
      </c>
      <c r="B727" s="136">
        <v>121</v>
      </c>
      <c r="C727" s="136">
        <v>1090</v>
      </c>
      <c r="D727" s="136">
        <v>613991</v>
      </c>
      <c r="E727" s="136" t="s">
        <v>297</v>
      </c>
      <c r="F727" s="31">
        <v>2000</v>
      </c>
      <c r="G727" s="268">
        <v>85</v>
      </c>
      <c r="H727" s="31">
        <v>2000</v>
      </c>
      <c r="I727" s="31"/>
      <c r="J727" s="31"/>
      <c r="K727" s="31">
        <f t="shared" si="315"/>
        <v>2000</v>
      </c>
      <c r="L727" s="257">
        <f t="shared" si="319"/>
        <v>100</v>
      </c>
    </row>
    <row r="728" spans="1:12" ht="11.25" customHeight="1" x14ac:dyDescent="0.25">
      <c r="A728" s="111">
        <v>12</v>
      </c>
      <c r="B728" s="136">
        <v>121</v>
      </c>
      <c r="C728" s="136">
        <v>1090</v>
      </c>
      <c r="D728" s="134">
        <v>614000</v>
      </c>
      <c r="E728" s="134" t="s">
        <v>68</v>
      </c>
      <c r="F728" s="85">
        <f t="shared" ref="F728:K728" si="324">F729+F746</f>
        <v>662000</v>
      </c>
      <c r="G728" s="85">
        <f t="shared" si="324"/>
        <v>465915</v>
      </c>
      <c r="H728" s="85">
        <f t="shared" si="324"/>
        <v>67000</v>
      </c>
      <c r="I728" s="85">
        <f t="shared" si="324"/>
        <v>0</v>
      </c>
      <c r="J728" s="85">
        <f t="shared" si="324"/>
        <v>900000</v>
      </c>
      <c r="K728" s="85">
        <f t="shared" si="324"/>
        <v>967000</v>
      </c>
      <c r="L728" s="256">
        <f t="shared" si="319"/>
        <v>146.07250755287009</v>
      </c>
    </row>
    <row r="729" spans="1:12" ht="11.25" customHeight="1" x14ac:dyDescent="0.25">
      <c r="A729" s="111">
        <v>12</v>
      </c>
      <c r="B729" s="136">
        <v>121</v>
      </c>
      <c r="C729" s="136">
        <v>1090</v>
      </c>
      <c r="D729" s="134">
        <v>614200</v>
      </c>
      <c r="E729" s="134" t="s">
        <v>111</v>
      </c>
      <c r="F729" s="85">
        <f t="shared" ref="F729:I729" si="325">SUM(F730:F745)</f>
        <v>652000</v>
      </c>
      <c r="G729" s="85">
        <f t="shared" si="325"/>
        <v>465915</v>
      </c>
      <c r="H729" s="85">
        <f t="shared" si="325"/>
        <v>57000</v>
      </c>
      <c r="I729" s="85">
        <f t="shared" si="325"/>
        <v>0</v>
      </c>
      <c r="J729" s="85">
        <f>SUM(J730:J745)</f>
        <v>900000</v>
      </c>
      <c r="K729" s="85">
        <f>SUM(K730:K745)</f>
        <v>957000</v>
      </c>
      <c r="L729" s="256">
        <f t="shared" si="319"/>
        <v>146.7791411042945</v>
      </c>
    </row>
    <row r="730" spans="1:12" ht="24" customHeight="1" x14ac:dyDescent="0.25">
      <c r="A730" s="111">
        <v>12</v>
      </c>
      <c r="B730" s="136">
        <v>121</v>
      </c>
      <c r="C730" s="136">
        <v>1090</v>
      </c>
      <c r="D730" s="136" t="s">
        <v>401</v>
      </c>
      <c r="E730" s="269" t="s">
        <v>477</v>
      </c>
      <c r="F730" s="31">
        <v>40000</v>
      </c>
      <c r="G730" s="268">
        <v>24850</v>
      </c>
      <c r="H730" s="31">
        <v>40000</v>
      </c>
      <c r="I730" s="31"/>
      <c r="J730" s="31"/>
      <c r="K730" s="31">
        <f t="shared" si="315"/>
        <v>40000</v>
      </c>
      <c r="L730" s="257">
        <f t="shared" si="319"/>
        <v>100</v>
      </c>
    </row>
    <row r="731" spans="1:12" ht="12" customHeight="1" x14ac:dyDescent="0.25">
      <c r="A731" s="111">
        <v>12</v>
      </c>
      <c r="B731" s="136">
        <v>121</v>
      </c>
      <c r="C731" s="136">
        <v>1090</v>
      </c>
      <c r="D731" s="136" t="s">
        <v>472</v>
      </c>
      <c r="E731" s="136" t="s">
        <v>476</v>
      </c>
      <c r="F731" s="31">
        <v>5000</v>
      </c>
      <c r="G731" s="268">
        <v>3500</v>
      </c>
      <c r="H731" s="31">
        <v>10000</v>
      </c>
      <c r="I731" s="31"/>
      <c r="J731" s="31"/>
      <c r="K731" s="31">
        <f t="shared" si="315"/>
        <v>10000</v>
      </c>
      <c r="L731" s="257">
        <f t="shared" si="319"/>
        <v>200</v>
      </c>
    </row>
    <row r="732" spans="1:12" ht="12" customHeight="1" x14ac:dyDescent="0.25">
      <c r="A732" s="111">
        <v>12</v>
      </c>
      <c r="B732" s="136">
        <v>121</v>
      </c>
      <c r="C732" s="136">
        <v>1090</v>
      </c>
      <c r="D732" s="136" t="s">
        <v>470</v>
      </c>
      <c r="E732" s="136" t="s">
        <v>475</v>
      </c>
      <c r="F732" s="31">
        <v>70000</v>
      </c>
      <c r="G732" s="31">
        <v>47199</v>
      </c>
      <c r="H732" s="31"/>
      <c r="I732" s="31"/>
      <c r="J732" s="31">
        <v>70000</v>
      </c>
      <c r="K732" s="31">
        <f t="shared" si="315"/>
        <v>70000</v>
      </c>
      <c r="L732" s="257">
        <f t="shared" si="319"/>
        <v>100</v>
      </c>
    </row>
    <row r="733" spans="1:12" ht="12" customHeight="1" x14ac:dyDescent="0.25">
      <c r="A733" s="111">
        <v>12</v>
      </c>
      <c r="B733" s="136">
        <v>121</v>
      </c>
      <c r="C733" s="136">
        <v>1090</v>
      </c>
      <c r="D733" s="136" t="s">
        <v>473</v>
      </c>
      <c r="E733" s="136" t="s">
        <v>474</v>
      </c>
      <c r="F733" s="31">
        <v>6500</v>
      </c>
      <c r="G733" s="31">
        <v>3564</v>
      </c>
      <c r="H733" s="31"/>
      <c r="I733" s="31"/>
      <c r="J733" s="31">
        <v>9000</v>
      </c>
      <c r="K733" s="31">
        <f t="shared" si="315"/>
        <v>9000</v>
      </c>
      <c r="L733" s="257">
        <f t="shared" si="319"/>
        <v>138.46153846153845</v>
      </c>
    </row>
    <row r="734" spans="1:12" ht="12" customHeight="1" x14ac:dyDescent="0.25">
      <c r="A734" s="111">
        <v>12</v>
      </c>
      <c r="B734" s="136">
        <v>121</v>
      </c>
      <c r="C734" s="136">
        <v>1090</v>
      </c>
      <c r="D734" s="136" t="s">
        <v>478</v>
      </c>
      <c r="E734" s="136" t="s">
        <v>479</v>
      </c>
      <c r="F734" s="31">
        <v>15000</v>
      </c>
      <c r="G734" s="31">
        <v>7806</v>
      </c>
      <c r="H734" s="31"/>
      <c r="I734" s="31"/>
      <c r="J734" s="31">
        <v>10000</v>
      </c>
      <c r="K734" s="31">
        <f t="shared" si="315"/>
        <v>10000</v>
      </c>
      <c r="L734" s="257">
        <f t="shared" si="319"/>
        <v>66.666666666666657</v>
      </c>
    </row>
    <row r="735" spans="1:12" ht="12" customHeight="1" x14ac:dyDescent="0.25">
      <c r="A735" s="111">
        <v>12</v>
      </c>
      <c r="B735" s="136">
        <v>121</v>
      </c>
      <c r="C735" s="136">
        <v>1090</v>
      </c>
      <c r="D735" s="136" t="s">
        <v>480</v>
      </c>
      <c r="E735" s="136" t="s">
        <v>481</v>
      </c>
      <c r="F735" s="31">
        <v>240000</v>
      </c>
      <c r="G735" s="31">
        <v>177822</v>
      </c>
      <c r="H735" s="31"/>
      <c r="I735" s="31"/>
      <c r="J735" s="31">
        <v>270000</v>
      </c>
      <c r="K735" s="31">
        <f t="shared" si="315"/>
        <v>270000</v>
      </c>
      <c r="L735" s="257">
        <f t="shared" si="319"/>
        <v>112.5</v>
      </c>
    </row>
    <row r="736" spans="1:12" ht="12" customHeight="1" x14ac:dyDescent="0.25">
      <c r="A736" s="111">
        <v>12</v>
      </c>
      <c r="B736" s="136">
        <v>121</v>
      </c>
      <c r="C736" s="136">
        <v>1090</v>
      </c>
      <c r="D736" s="136" t="s">
        <v>482</v>
      </c>
      <c r="E736" s="270" t="s">
        <v>487</v>
      </c>
      <c r="F736" s="31">
        <v>7000</v>
      </c>
      <c r="G736" s="31">
        <v>7100</v>
      </c>
      <c r="H736" s="31"/>
      <c r="I736" s="31"/>
      <c r="J736" s="31">
        <v>60000</v>
      </c>
      <c r="K736" s="31">
        <f t="shared" si="315"/>
        <v>60000</v>
      </c>
      <c r="L736" s="257">
        <f t="shared" si="319"/>
        <v>857.14285714285711</v>
      </c>
    </row>
    <row r="737" spans="1:12" ht="12" customHeight="1" x14ac:dyDescent="0.25">
      <c r="A737" s="111">
        <v>12</v>
      </c>
      <c r="B737" s="136">
        <v>121</v>
      </c>
      <c r="C737" s="136">
        <v>1090</v>
      </c>
      <c r="D737" s="136" t="s">
        <v>483</v>
      </c>
      <c r="E737" s="136" t="s">
        <v>488</v>
      </c>
      <c r="F737" s="31">
        <v>5000</v>
      </c>
      <c r="G737" s="31">
        <v>3214</v>
      </c>
      <c r="H737" s="31"/>
      <c r="I737" s="31"/>
      <c r="J737" s="31">
        <v>7500</v>
      </c>
      <c r="K737" s="31">
        <f t="shared" si="315"/>
        <v>7500</v>
      </c>
      <c r="L737" s="257">
        <f t="shared" si="319"/>
        <v>150</v>
      </c>
    </row>
    <row r="738" spans="1:12" ht="12" customHeight="1" x14ac:dyDescent="0.25">
      <c r="A738" s="111">
        <v>12</v>
      </c>
      <c r="B738" s="136">
        <v>121</v>
      </c>
      <c r="C738" s="136">
        <v>1090</v>
      </c>
      <c r="D738" s="136" t="s">
        <v>484</v>
      </c>
      <c r="E738" s="136" t="s">
        <v>489</v>
      </c>
      <c r="F738" s="31">
        <v>3000</v>
      </c>
      <c r="G738" s="31">
        <v>1800</v>
      </c>
      <c r="H738" s="31"/>
      <c r="I738" s="31"/>
      <c r="J738" s="31">
        <v>3000</v>
      </c>
      <c r="K738" s="31">
        <f t="shared" si="315"/>
        <v>3000</v>
      </c>
      <c r="L738" s="257">
        <f t="shared" si="319"/>
        <v>100</v>
      </c>
    </row>
    <row r="739" spans="1:12" ht="12" customHeight="1" x14ac:dyDescent="0.25">
      <c r="A739" s="111">
        <v>12</v>
      </c>
      <c r="B739" s="136">
        <v>121</v>
      </c>
      <c r="C739" s="136">
        <v>1090</v>
      </c>
      <c r="D739" s="136" t="s">
        <v>485</v>
      </c>
      <c r="E739" s="136" t="s">
        <v>490</v>
      </c>
      <c r="F739" s="31">
        <v>214750</v>
      </c>
      <c r="G739" s="31">
        <v>151376</v>
      </c>
      <c r="H739" s="31"/>
      <c r="I739" s="31"/>
      <c r="J739" s="31">
        <v>240750</v>
      </c>
      <c r="K739" s="31">
        <f t="shared" si="315"/>
        <v>240750</v>
      </c>
      <c r="L739" s="257">
        <f t="shared" si="319"/>
        <v>112.10710128055878</v>
      </c>
    </row>
    <row r="740" spans="1:12" ht="12" customHeight="1" x14ac:dyDescent="0.25">
      <c r="A740" s="111">
        <v>12</v>
      </c>
      <c r="B740" s="136">
        <v>121</v>
      </c>
      <c r="C740" s="136">
        <v>1090</v>
      </c>
      <c r="D740" s="136" t="s">
        <v>486</v>
      </c>
      <c r="E740" s="136" t="s">
        <v>491</v>
      </c>
      <c r="F740" s="31">
        <v>7000</v>
      </c>
      <c r="G740" s="31">
        <v>3140</v>
      </c>
      <c r="H740" s="31">
        <v>7000</v>
      </c>
      <c r="I740" s="31"/>
      <c r="J740" s="31"/>
      <c r="K740" s="31">
        <f t="shared" si="315"/>
        <v>7000</v>
      </c>
      <c r="L740" s="257">
        <f t="shared" si="319"/>
        <v>100</v>
      </c>
    </row>
    <row r="741" spans="1:12" ht="12" customHeight="1" x14ac:dyDescent="0.25">
      <c r="A741" s="111">
        <v>12</v>
      </c>
      <c r="B741" s="136">
        <v>121</v>
      </c>
      <c r="C741" s="136">
        <v>1090</v>
      </c>
      <c r="D741" s="136" t="s">
        <v>544</v>
      </c>
      <c r="E741" s="136" t="s">
        <v>545</v>
      </c>
      <c r="F741" s="31">
        <v>10000</v>
      </c>
      <c r="G741" s="31">
        <v>6369</v>
      </c>
      <c r="H741" s="31"/>
      <c r="I741" s="31"/>
      <c r="J741" s="31">
        <v>20000</v>
      </c>
      <c r="K741" s="31">
        <f t="shared" si="315"/>
        <v>20000</v>
      </c>
      <c r="L741" s="257">
        <f t="shared" si="319"/>
        <v>200</v>
      </c>
    </row>
    <row r="742" spans="1:12" ht="12" customHeight="1" x14ac:dyDescent="0.25">
      <c r="A742" s="271">
        <v>12</v>
      </c>
      <c r="B742" s="271">
        <v>121</v>
      </c>
      <c r="C742" s="271">
        <v>1090</v>
      </c>
      <c r="D742" s="136" t="s">
        <v>540</v>
      </c>
      <c r="E742" s="136" t="s">
        <v>541</v>
      </c>
      <c r="F742" s="31">
        <v>20000</v>
      </c>
      <c r="G742" s="31">
        <v>21000</v>
      </c>
      <c r="H742" s="31"/>
      <c r="I742" s="31"/>
      <c r="J742" s="31">
        <v>50000</v>
      </c>
      <c r="K742" s="31">
        <f t="shared" si="315"/>
        <v>50000</v>
      </c>
      <c r="L742" s="257">
        <f t="shared" si="319"/>
        <v>250</v>
      </c>
    </row>
    <row r="743" spans="1:12" ht="12" customHeight="1" x14ac:dyDescent="0.25">
      <c r="A743" s="271">
        <v>12</v>
      </c>
      <c r="B743" s="271">
        <v>121</v>
      </c>
      <c r="C743" s="271">
        <v>1090</v>
      </c>
      <c r="D743" s="136" t="s">
        <v>606</v>
      </c>
      <c r="E743" s="136" t="s">
        <v>607</v>
      </c>
      <c r="F743" s="31"/>
      <c r="G743" s="31"/>
      <c r="H743" s="31"/>
      <c r="I743" s="31"/>
      <c r="J743" s="31">
        <v>150000</v>
      </c>
      <c r="K743" s="31">
        <f t="shared" si="315"/>
        <v>150000</v>
      </c>
      <c r="L743" s="257" t="e">
        <f t="shared" si="319"/>
        <v>#DIV/0!</v>
      </c>
    </row>
    <row r="744" spans="1:12" ht="12" customHeight="1" x14ac:dyDescent="0.25">
      <c r="A744" s="271">
        <v>12</v>
      </c>
      <c r="B744" s="271">
        <v>121</v>
      </c>
      <c r="C744" s="271">
        <v>1090</v>
      </c>
      <c r="D744" s="136" t="s">
        <v>542</v>
      </c>
      <c r="E744" s="136" t="s">
        <v>543</v>
      </c>
      <c r="F744" s="31">
        <v>750</v>
      </c>
      <c r="G744" s="31">
        <v>750</v>
      </c>
      <c r="H744" s="31"/>
      <c r="I744" s="31"/>
      <c r="J744" s="31">
        <v>750</v>
      </c>
      <c r="K744" s="31">
        <f t="shared" si="315"/>
        <v>750</v>
      </c>
      <c r="L744" s="257">
        <f t="shared" si="319"/>
        <v>100</v>
      </c>
    </row>
    <row r="745" spans="1:12" ht="12" customHeight="1" x14ac:dyDescent="0.25">
      <c r="A745" s="271">
        <v>12</v>
      </c>
      <c r="B745" s="271">
        <v>121</v>
      </c>
      <c r="C745" s="271">
        <v>1090</v>
      </c>
      <c r="D745" s="136" t="s">
        <v>492</v>
      </c>
      <c r="E745" s="136" t="s">
        <v>493</v>
      </c>
      <c r="F745" s="31">
        <v>8000</v>
      </c>
      <c r="G745" s="31">
        <v>6425</v>
      </c>
      <c r="H745" s="31"/>
      <c r="I745" s="31"/>
      <c r="J745" s="31">
        <v>9000</v>
      </c>
      <c r="K745" s="31">
        <f t="shared" si="315"/>
        <v>9000</v>
      </c>
      <c r="L745" s="257">
        <f t="shared" si="319"/>
        <v>112.5</v>
      </c>
    </row>
    <row r="746" spans="1:12" ht="11.25" customHeight="1" x14ac:dyDescent="0.25">
      <c r="A746" s="111">
        <v>12</v>
      </c>
      <c r="B746" s="136">
        <v>121</v>
      </c>
      <c r="C746" s="136">
        <v>1090</v>
      </c>
      <c r="D746" s="134">
        <v>614800</v>
      </c>
      <c r="E746" s="134" t="s">
        <v>126</v>
      </c>
      <c r="F746" s="85">
        <f>F748+F747</f>
        <v>10000</v>
      </c>
      <c r="G746" s="85">
        <f t="shared" ref="G746:K746" si="326">G748+G747</f>
        <v>0</v>
      </c>
      <c r="H746" s="85">
        <f t="shared" si="326"/>
        <v>10000</v>
      </c>
      <c r="I746" s="85">
        <f t="shared" si="326"/>
        <v>0</v>
      </c>
      <c r="J746" s="85">
        <f t="shared" si="326"/>
        <v>0</v>
      </c>
      <c r="K746" s="85">
        <f t="shared" si="326"/>
        <v>10000</v>
      </c>
      <c r="L746" s="256">
        <f t="shared" si="319"/>
        <v>100</v>
      </c>
    </row>
    <row r="747" spans="1:12" ht="11.25" customHeight="1" x14ac:dyDescent="0.25">
      <c r="A747" s="111">
        <v>2</v>
      </c>
      <c r="B747" s="136">
        <v>121</v>
      </c>
      <c r="C747" s="136">
        <v>1090</v>
      </c>
      <c r="D747" s="136">
        <v>614813</v>
      </c>
      <c r="E747" s="136" t="s">
        <v>158</v>
      </c>
      <c r="F747" s="31"/>
      <c r="G747" s="31"/>
      <c r="H747" s="31">
        <v>5000</v>
      </c>
      <c r="I747" s="31"/>
      <c r="J747" s="31"/>
      <c r="K747" s="31">
        <f t="shared" si="315"/>
        <v>5000</v>
      </c>
      <c r="L747" s="257" t="e">
        <f t="shared" si="319"/>
        <v>#DIV/0!</v>
      </c>
    </row>
    <row r="748" spans="1:12" ht="12" customHeight="1" x14ac:dyDescent="0.25">
      <c r="A748" s="111">
        <v>12</v>
      </c>
      <c r="B748" s="136">
        <v>121</v>
      </c>
      <c r="C748" s="136">
        <v>1090</v>
      </c>
      <c r="D748" s="136">
        <v>614817</v>
      </c>
      <c r="E748" s="136" t="s">
        <v>127</v>
      </c>
      <c r="F748" s="31">
        <v>10000</v>
      </c>
      <c r="G748" s="31">
        <v>0</v>
      </c>
      <c r="H748" s="31">
        <v>5000</v>
      </c>
      <c r="I748" s="31"/>
      <c r="J748" s="31"/>
      <c r="K748" s="31">
        <f t="shared" si="315"/>
        <v>5000</v>
      </c>
      <c r="L748" s="257">
        <f t="shared" si="319"/>
        <v>50</v>
      </c>
    </row>
    <row r="749" spans="1:12" ht="11.25" customHeight="1" x14ac:dyDescent="0.25">
      <c r="A749" s="111">
        <v>12</v>
      </c>
      <c r="B749" s="136">
        <v>121</v>
      </c>
      <c r="C749" s="136">
        <v>1090</v>
      </c>
      <c r="D749" s="134"/>
      <c r="E749" s="134" t="s">
        <v>130</v>
      </c>
      <c r="F749" s="85">
        <f t="shared" ref="F749:K750" si="327">F750</f>
        <v>25000</v>
      </c>
      <c r="G749" s="85">
        <f t="shared" si="327"/>
        <v>4392</v>
      </c>
      <c r="H749" s="85">
        <f t="shared" si="327"/>
        <v>30000</v>
      </c>
      <c r="I749" s="85">
        <f t="shared" si="327"/>
        <v>0</v>
      </c>
      <c r="J749" s="85">
        <f t="shared" si="327"/>
        <v>0</v>
      </c>
      <c r="K749" s="85">
        <f t="shared" si="327"/>
        <v>30000</v>
      </c>
      <c r="L749" s="256">
        <f t="shared" si="319"/>
        <v>120</v>
      </c>
    </row>
    <row r="750" spans="1:12" ht="12.75" customHeight="1" x14ac:dyDescent="0.25">
      <c r="A750" s="111">
        <v>12</v>
      </c>
      <c r="B750" s="136">
        <v>121</v>
      </c>
      <c r="C750" s="136">
        <v>1090</v>
      </c>
      <c r="D750" s="134">
        <v>821000</v>
      </c>
      <c r="E750" s="134" t="s">
        <v>76</v>
      </c>
      <c r="F750" s="85">
        <f t="shared" ref="F750:G750" si="328">F751+F752</f>
        <v>25000</v>
      </c>
      <c r="G750" s="85">
        <f t="shared" si="328"/>
        <v>4392</v>
      </c>
      <c r="H750" s="85">
        <f>H751+H752</f>
        <v>30000</v>
      </c>
      <c r="I750" s="85">
        <f t="shared" si="327"/>
        <v>0</v>
      </c>
      <c r="J750" s="85">
        <f t="shared" si="327"/>
        <v>0</v>
      </c>
      <c r="K750" s="85">
        <f>K751+K752</f>
        <v>30000</v>
      </c>
      <c r="L750" s="256">
        <f t="shared" si="319"/>
        <v>120</v>
      </c>
    </row>
    <row r="751" spans="1:12" ht="11.25" customHeight="1" x14ac:dyDescent="0.25">
      <c r="A751" s="111">
        <v>12</v>
      </c>
      <c r="B751" s="136">
        <v>121</v>
      </c>
      <c r="C751" s="136">
        <v>1090</v>
      </c>
      <c r="D751" s="136">
        <v>821310</v>
      </c>
      <c r="E751" s="136" t="s">
        <v>135</v>
      </c>
      <c r="F751" s="31">
        <v>5000</v>
      </c>
      <c r="G751" s="31">
        <v>4392</v>
      </c>
      <c r="H751" s="31">
        <v>5000</v>
      </c>
      <c r="I751" s="31"/>
      <c r="J751" s="31"/>
      <c r="K751" s="31">
        <f t="shared" si="315"/>
        <v>5000</v>
      </c>
      <c r="L751" s="257">
        <f t="shared" si="319"/>
        <v>100</v>
      </c>
    </row>
    <row r="752" spans="1:12" ht="12" customHeight="1" x14ac:dyDescent="0.25">
      <c r="A752" s="111"/>
      <c r="B752" s="136"/>
      <c r="C752" s="136"/>
      <c r="D752" s="136">
        <v>821614</v>
      </c>
      <c r="E752" s="136" t="s">
        <v>468</v>
      </c>
      <c r="F752" s="31">
        <v>20000</v>
      </c>
      <c r="G752" s="31"/>
      <c r="H752" s="31">
        <v>25000</v>
      </c>
      <c r="I752" s="31"/>
      <c r="J752" s="31"/>
      <c r="K752" s="31">
        <f t="shared" si="315"/>
        <v>25000</v>
      </c>
      <c r="L752" s="257">
        <f t="shared" si="319"/>
        <v>125</v>
      </c>
    </row>
    <row r="753" spans="1:12" ht="12" customHeight="1" x14ac:dyDescent="0.25">
      <c r="A753" s="111"/>
      <c r="B753" s="136"/>
      <c r="C753" s="136"/>
      <c r="D753" s="136"/>
      <c r="E753" s="165" t="s">
        <v>293</v>
      </c>
      <c r="F753" s="165"/>
      <c r="G753" s="165"/>
      <c r="H753" s="165"/>
      <c r="I753" s="165"/>
      <c r="J753" s="165"/>
      <c r="K753" s="165"/>
      <c r="L753" s="166"/>
    </row>
    <row r="754" spans="1:12" ht="12" customHeight="1" x14ac:dyDescent="0.25">
      <c r="A754" s="293"/>
      <c r="B754" s="293"/>
      <c r="C754" s="293"/>
      <c r="D754" s="293"/>
      <c r="E754" s="173"/>
      <c r="F754" s="173"/>
      <c r="G754" s="173"/>
      <c r="H754" s="173"/>
      <c r="I754" s="173"/>
      <c r="J754" s="173"/>
      <c r="K754" s="173"/>
      <c r="L754" s="173"/>
    </row>
    <row r="755" spans="1:12" ht="12" customHeight="1" x14ac:dyDescent="0.25">
      <c r="A755" s="293"/>
      <c r="B755" s="293"/>
      <c r="C755" s="293"/>
      <c r="D755" s="293"/>
      <c r="E755" s="173"/>
      <c r="F755" s="173"/>
      <c r="G755" s="173"/>
      <c r="H755" s="173"/>
      <c r="I755" s="173"/>
      <c r="J755" s="173"/>
      <c r="K755" s="173"/>
      <c r="L755" s="173"/>
    </row>
    <row r="756" spans="1:12" ht="15" customHeight="1" x14ac:dyDescent="0.25">
      <c r="A756" s="364" t="s">
        <v>294</v>
      </c>
      <c r="B756" s="364"/>
      <c r="C756" s="364"/>
      <c r="D756" s="365"/>
      <c r="E756" s="365"/>
      <c r="F756" s="186"/>
      <c r="G756" s="186"/>
      <c r="H756" s="186"/>
      <c r="I756" s="186"/>
      <c r="J756" s="186"/>
      <c r="K756" s="186"/>
      <c r="L756" s="6"/>
    </row>
    <row r="757" spans="1:12" ht="21.75" customHeight="1" x14ac:dyDescent="0.25">
      <c r="A757" s="346" t="s">
        <v>78</v>
      </c>
      <c r="B757" s="348" t="s">
        <v>283</v>
      </c>
      <c r="C757" s="348" t="s">
        <v>284</v>
      </c>
      <c r="D757" s="350" t="s">
        <v>285</v>
      </c>
      <c r="E757" s="343" t="s">
        <v>79</v>
      </c>
      <c r="F757" s="353" t="s">
        <v>462</v>
      </c>
      <c r="G757" s="353" t="s">
        <v>569</v>
      </c>
      <c r="H757" s="343" t="s">
        <v>567</v>
      </c>
      <c r="I757" s="343"/>
      <c r="J757" s="343"/>
      <c r="K757" s="343"/>
      <c r="L757" s="341" t="s">
        <v>558</v>
      </c>
    </row>
    <row r="758" spans="1:12" ht="42.75" customHeight="1" x14ac:dyDescent="0.25">
      <c r="A758" s="347"/>
      <c r="B758" s="349"/>
      <c r="C758" s="349"/>
      <c r="D758" s="351"/>
      <c r="E758" s="352"/>
      <c r="F758" s="354"/>
      <c r="G758" s="354"/>
      <c r="H758" s="125" t="s">
        <v>303</v>
      </c>
      <c r="I758" s="125" t="s">
        <v>304</v>
      </c>
      <c r="J758" s="125" t="s">
        <v>305</v>
      </c>
      <c r="K758" s="126" t="s">
        <v>306</v>
      </c>
      <c r="L758" s="342"/>
    </row>
    <row r="759" spans="1:12" ht="8.25" customHeight="1" x14ac:dyDescent="0.25">
      <c r="A759" s="127">
        <v>1</v>
      </c>
      <c r="B759" s="128">
        <v>2</v>
      </c>
      <c r="C759" s="128">
        <v>3</v>
      </c>
      <c r="D759" s="129">
        <v>4</v>
      </c>
      <c r="E759" s="128">
        <v>5</v>
      </c>
      <c r="F759" s="129">
        <v>6</v>
      </c>
      <c r="G759" s="129">
        <v>7</v>
      </c>
      <c r="H759" s="129">
        <v>9</v>
      </c>
      <c r="I759" s="129">
        <v>10</v>
      </c>
      <c r="J759" s="129">
        <v>11</v>
      </c>
      <c r="K759" s="129">
        <v>12</v>
      </c>
      <c r="L759" s="130">
        <v>13</v>
      </c>
    </row>
    <row r="760" spans="1:12" ht="13.5" customHeight="1" x14ac:dyDescent="0.25">
      <c r="A760" s="111"/>
      <c r="B760" s="136"/>
      <c r="C760" s="136"/>
      <c r="D760" s="136"/>
      <c r="E760" s="177" t="s">
        <v>137</v>
      </c>
      <c r="F760" s="85">
        <f t="shared" ref="F760:K760" si="329">F761</f>
        <v>69692</v>
      </c>
      <c r="G760" s="85">
        <f t="shared" si="329"/>
        <v>47449</v>
      </c>
      <c r="H760" s="85">
        <f t="shared" si="329"/>
        <v>69692</v>
      </c>
      <c r="I760" s="85">
        <f t="shared" si="329"/>
        <v>0</v>
      </c>
      <c r="J760" s="85">
        <f t="shared" si="329"/>
        <v>0</v>
      </c>
      <c r="K760" s="85">
        <f t="shared" si="329"/>
        <v>69692</v>
      </c>
      <c r="L760" s="50">
        <f t="shared" ref="L760:L782" si="330">K760/F760*100</f>
        <v>100</v>
      </c>
    </row>
    <row r="761" spans="1:12" ht="12" customHeight="1" x14ac:dyDescent="0.25">
      <c r="A761" s="133">
        <v>13</v>
      </c>
      <c r="B761" s="134">
        <v>131</v>
      </c>
      <c r="C761" s="135" t="s">
        <v>288</v>
      </c>
      <c r="D761" s="134"/>
      <c r="E761" s="109" t="s">
        <v>80</v>
      </c>
      <c r="F761" s="85">
        <f t="shared" ref="F761:K761" si="331">F762+F771+F773</f>
        <v>69692</v>
      </c>
      <c r="G761" s="85">
        <f t="shared" si="331"/>
        <v>47449</v>
      </c>
      <c r="H761" s="85">
        <f t="shared" si="331"/>
        <v>69692</v>
      </c>
      <c r="I761" s="85">
        <f t="shared" si="331"/>
        <v>0</v>
      </c>
      <c r="J761" s="85">
        <f t="shared" si="331"/>
        <v>0</v>
      </c>
      <c r="K761" s="85">
        <f t="shared" si="331"/>
        <v>69692</v>
      </c>
      <c r="L761" s="50">
        <f t="shared" si="330"/>
        <v>100</v>
      </c>
    </row>
    <row r="762" spans="1:12" ht="12" customHeight="1" x14ac:dyDescent="0.25">
      <c r="A762" s="111">
        <v>13</v>
      </c>
      <c r="B762" s="136">
        <v>131</v>
      </c>
      <c r="C762" s="137" t="s">
        <v>288</v>
      </c>
      <c r="D762" s="134">
        <v>611000</v>
      </c>
      <c r="E762" s="134" t="s">
        <v>48</v>
      </c>
      <c r="F762" s="85">
        <f t="shared" ref="F762:K762" si="332">F763+F766</f>
        <v>59417</v>
      </c>
      <c r="G762" s="85">
        <f t="shared" si="332"/>
        <v>40702</v>
      </c>
      <c r="H762" s="85">
        <f t="shared" si="332"/>
        <v>59417</v>
      </c>
      <c r="I762" s="85">
        <f t="shared" si="332"/>
        <v>0</v>
      </c>
      <c r="J762" s="85">
        <f t="shared" si="332"/>
        <v>0</v>
      </c>
      <c r="K762" s="85">
        <f t="shared" si="332"/>
        <v>59417</v>
      </c>
      <c r="L762" s="50">
        <f t="shared" si="330"/>
        <v>100</v>
      </c>
    </row>
    <row r="763" spans="1:12" ht="12.75" customHeight="1" x14ac:dyDescent="0.25">
      <c r="A763" s="111">
        <v>13</v>
      </c>
      <c r="B763" s="136">
        <v>131</v>
      </c>
      <c r="C763" s="137" t="s">
        <v>288</v>
      </c>
      <c r="D763" s="134">
        <v>611100</v>
      </c>
      <c r="E763" s="134" t="s">
        <v>133</v>
      </c>
      <c r="F763" s="85">
        <f t="shared" ref="F763:K763" si="333">F764+F765</f>
        <v>52665</v>
      </c>
      <c r="G763" s="85">
        <f t="shared" si="333"/>
        <v>38583</v>
      </c>
      <c r="H763" s="85">
        <f t="shared" si="333"/>
        <v>52665</v>
      </c>
      <c r="I763" s="85">
        <f t="shared" si="333"/>
        <v>0</v>
      </c>
      <c r="J763" s="85">
        <f t="shared" si="333"/>
        <v>0</v>
      </c>
      <c r="K763" s="85">
        <f t="shared" si="333"/>
        <v>52665</v>
      </c>
      <c r="L763" s="50">
        <f t="shared" si="330"/>
        <v>100</v>
      </c>
    </row>
    <row r="764" spans="1:12" ht="12.75" customHeight="1" x14ac:dyDescent="0.25">
      <c r="A764" s="111">
        <v>13</v>
      </c>
      <c r="B764" s="136">
        <v>131</v>
      </c>
      <c r="C764" s="137" t="s">
        <v>288</v>
      </c>
      <c r="D764" s="136">
        <v>611111</v>
      </c>
      <c r="E764" s="136" t="s">
        <v>81</v>
      </c>
      <c r="F764" s="31">
        <v>36115</v>
      </c>
      <c r="G764" s="31">
        <v>26622</v>
      </c>
      <c r="H764" s="31">
        <v>36115</v>
      </c>
      <c r="I764" s="31">
        <v>0</v>
      </c>
      <c r="J764" s="31">
        <v>0</v>
      </c>
      <c r="K764" s="31">
        <f>H764+I764+J764</f>
        <v>36115</v>
      </c>
      <c r="L764" s="46">
        <f t="shared" si="330"/>
        <v>100</v>
      </c>
    </row>
    <row r="765" spans="1:12" ht="12" customHeight="1" x14ac:dyDescent="0.25">
      <c r="A765" s="111">
        <v>13</v>
      </c>
      <c r="B765" s="136">
        <v>131</v>
      </c>
      <c r="C765" s="137" t="s">
        <v>288</v>
      </c>
      <c r="D765" s="136">
        <v>611131</v>
      </c>
      <c r="E765" s="136" t="s">
        <v>82</v>
      </c>
      <c r="F765" s="31">
        <v>16550</v>
      </c>
      <c r="G765" s="31">
        <v>11961</v>
      </c>
      <c r="H765" s="31">
        <v>16550</v>
      </c>
      <c r="I765" s="31">
        <v>0</v>
      </c>
      <c r="J765" s="31">
        <v>0</v>
      </c>
      <c r="K765" s="31">
        <f>H765+I765+J765</f>
        <v>16550</v>
      </c>
      <c r="L765" s="46">
        <f t="shared" si="330"/>
        <v>100</v>
      </c>
    </row>
    <row r="766" spans="1:12" ht="12" customHeight="1" x14ac:dyDescent="0.25">
      <c r="A766" s="111">
        <v>13</v>
      </c>
      <c r="B766" s="136">
        <v>131</v>
      </c>
      <c r="C766" s="137" t="s">
        <v>288</v>
      </c>
      <c r="D766" s="134">
        <v>611200</v>
      </c>
      <c r="E766" s="109" t="s">
        <v>49</v>
      </c>
      <c r="F766" s="85">
        <f t="shared" ref="F766:G766" si="334">+F767+F768+F770+F769</f>
        <v>6752</v>
      </c>
      <c r="G766" s="85">
        <f t="shared" si="334"/>
        <v>2119</v>
      </c>
      <c r="H766" s="85">
        <f>+H767+H768+H770+H769</f>
        <v>6752</v>
      </c>
      <c r="I766" s="85">
        <f t="shared" ref="I766:J766" si="335">+I767+I768+I770</f>
        <v>0</v>
      </c>
      <c r="J766" s="85">
        <f t="shared" si="335"/>
        <v>0</v>
      </c>
      <c r="K766" s="85">
        <f>+K767+K768+K770+K769</f>
        <v>6752</v>
      </c>
      <c r="L766" s="46">
        <f t="shared" si="330"/>
        <v>100</v>
      </c>
    </row>
    <row r="767" spans="1:12" ht="12" customHeight="1" x14ac:dyDescent="0.25">
      <c r="A767" s="111">
        <v>13</v>
      </c>
      <c r="B767" s="136">
        <v>131</v>
      </c>
      <c r="C767" s="137" t="s">
        <v>288</v>
      </c>
      <c r="D767" s="136">
        <v>611221</v>
      </c>
      <c r="E767" s="136" t="s">
        <v>51</v>
      </c>
      <c r="F767" s="31">
        <v>2299</v>
      </c>
      <c r="G767" s="258">
        <v>1596</v>
      </c>
      <c r="H767" s="31">
        <v>2299</v>
      </c>
      <c r="I767" s="31">
        <v>0</v>
      </c>
      <c r="J767" s="31">
        <v>0</v>
      </c>
      <c r="K767" s="31">
        <f t="shared" ref="K767:K782" si="336">H767+I767+J767</f>
        <v>2299</v>
      </c>
      <c r="L767" s="46">
        <f t="shared" si="330"/>
        <v>100</v>
      </c>
    </row>
    <row r="768" spans="1:12" ht="12" customHeight="1" x14ac:dyDescent="0.25">
      <c r="A768" s="111">
        <v>13</v>
      </c>
      <c r="B768" s="136">
        <v>131</v>
      </c>
      <c r="C768" s="137" t="s">
        <v>288</v>
      </c>
      <c r="D768" s="136">
        <v>611224</v>
      </c>
      <c r="E768" s="136" t="s">
        <v>52</v>
      </c>
      <c r="F768" s="31">
        <v>473</v>
      </c>
      <c r="G768" s="258">
        <v>473</v>
      </c>
      <c r="H768" s="31">
        <v>473</v>
      </c>
      <c r="I768" s="31">
        <v>0</v>
      </c>
      <c r="J768" s="31">
        <v>0</v>
      </c>
      <c r="K768" s="31">
        <f t="shared" si="336"/>
        <v>473</v>
      </c>
      <c r="L768" s="46">
        <f t="shared" si="330"/>
        <v>100</v>
      </c>
    </row>
    <row r="769" spans="1:12" ht="12" customHeight="1" x14ac:dyDescent="0.25">
      <c r="A769" s="111">
        <v>13</v>
      </c>
      <c r="B769" s="136">
        <v>131</v>
      </c>
      <c r="C769" s="137" t="s">
        <v>288</v>
      </c>
      <c r="D769" s="136">
        <v>611226</v>
      </c>
      <c r="E769" s="35" t="s">
        <v>530</v>
      </c>
      <c r="F769" s="31">
        <v>280</v>
      </c>
      <c r="G769" s="258">
        <v>50</v>
      </c>
      <c r="H769" s="31">
        <v>280</v>
      </c>
      <c r="I769" s="31"/>
      <c r="J769" s="31"/>
      <c r="K769" s="31">
        <f t="shared" si="336"/>
        <v>280</v>
      </c>
      <c r="L769" s="46">
        <f t="shared" si="330"/>
        <v>100</v>
      </c>
    </row>
    <row r="770" spans="1:12" ht="12" customHeight="1" x14ac:dyDescent="0.25">
      <c r="A770" s="111">
        <v>13</v>
      </c>
      <c r="B770" s="136">
        <v>131</v>
      </c>
      <c r="C770" s="137" t="s">
        <v>288</v>
      </c>
      <c r="D770" s="136">
        <v>611227</v>
      </c>
      <c r="E770" s="136" t="s">
        <v>54</v>
      </c>
      <c r="F770" s="31">
        <v>3700</v>
      </c>
      <c r="G770" s="31"/>
      <c r="H770" s="31">
        <v>3700</v>
      </c>
      <c r="I770" s="31">
        <v>0</v>
      </c>
      <c r="J770" s="31">
        <v>0</v>
      </c>
      <c r="K770" s="31">
        <f t="shared" si="336"/>
        <v>3700</v>
      </c>
      <c r="L770" s="46">
        <f t="shared" si="330"/>
        <v>100</v>
      </c>
    </row>
    <row r="771" spans="1:12" ht="12" customHeight="1" x14ac:dyDescent="0.25">
      <c r="A771" s="111">
        <v>13</v>
      </c>
      <c r="B771" s="136">
        <v>131</v>
      </c>
      <c r="C771" s="137" t="s">
        <v>288</v>
      </c>
      <c r="D771" s="134">
        <v>612000</v>
      </c>
      <c r="E771" s="134" t="s">
        <v>83</v>
      </c>
      <c r="F771" s="85">
        <f t="shared" ref="F771:K771" si="337">F772</f>
        <v>5900</v>
      </c>
      <c r="G771" s="85">
        <f t="shared" si="337"/>
        <v>4051</v>
      </c>
      <c r="H771" s="85">
        <f t="shared" si="337"/>
        <v>5900</v>
      </c>
      <c r="I771" s="85">
        <f t="shared" si="337"/>
        <v>0</v>
      </c>
      <c r="J771" s="85">
        <f t="shared" si="337"/>
        <v>0</v>
      </c>
      <c r="K771" s="85">
        <f t="shared" si="337"/>
        <v>5900</v>
      </c>
      <c r="L771" s="50">
        <f t="shared" si="330"/>
        <v>100</v>
      </c>
    </row>
    <row r="772" spans="1:12" ht="12.75" customHeight="1" x14ac:dyDescent="0.25">
      <c r="A772" s="111">
        <v>13</v>
      </c>
      <c r="B772" s="136">
        <v>131</v>
      </c>
      <c r="C772" s="137" t="s">
        <v>288</v>
      </c>
      <c r="D772" s="136">
        <v>612111</v>
      </c>
      <c r="E772" s="136" t="s">
        <v>84</v>
      </c>
      <c r="F772" s="31">
        <v>5900</v>
      </c>
      <c r="G772" s="31">
        <v>4051</v>
      </c>
      <c r="H772" s="31">
        <v>5900</v>
      </c>
      <c r="I772" s="31">
        <v>0</v>
      </c>
      <c r="J772" s="31">
        <v>0</v>
      </c>
      <c r="K772" s="31">
        <v>5900</v>
      </c>
      <c r="L772" s="46">
        <f t="shared" si="330"/>
        <v>100</v>
      </c>
    </row>
    <row r="773" spans="1:12" ht="11.25" customHeight="1" x14ac:dyDescent="0.25">
      <c r="A773" s="111">
        <v>13</v>
      </c>
      <c r="B773" s="136">
        <v>131</v>
      </c>
      <c r="C773" s="137" t="s">
        <v>288</v>
      </c>
      <c r="D773" s="134">
        <v>613000</v>
      </c>
      <c r="E773" s="134" t="s">
        <v>58</v>
      </c>
      <c r="F773" s="85">
        <f>F774+F775+F777+F780</f>
        <v>4375</v>
      </c>
      <c r="G773" s="85">
        <f>G774+G775+G777+G780</f>
        <v>2696</v>
      </c>
      <c r="H773" s="85">
        <f t="shared" ref="H773:K773" si="338">H774+H775+H777+H780</f>
        <v>4375</v>
      </c>
      <c r="I773" s="85">
        <f t="shared" si="338"/>
        <v>0</v>
      </c>
      <c r="J773" s="85">
        <f t="shared" si="338"/>
        <v>0</v>
      </c>
      <c r="K773" s="85">
        <f t="shared" si="338"/>
        <v>4375</v>
      </c>
      <c r="L773" s="50">
        <f t="shared" si="330"/>
        <v>100</v>
      </c>
    </row>
    <row r="774" spans="1:12" ht="12" customHeight="1" x14ac:dyDescent="0.25">
      <c r="A774" s="111">
        <v>13</v>
      </c>
      <c r="B774" s="136">
        <v>131</v>
      </c>
      <c r="C774" s="137" t="s">
        <v>288</v>
      </c>
      <c r="D774" s="140">
        <v>613100</v>
      </c>
      <c r="E774" s="134" t="s">
        <v>88</v>
      </c>
      <c r="F774" s="85">
        <v>1000</v>
      </c>
      <c r="G774" s="85">
        <v>833</v>
      </c>
      <c r="H774" s="85">
        <v>1000</v>
      </c>
      <c r="I774" s="85">
        <v>0</v>
      </c>
      <c r="J774" s="85">
        <v>0</v>
      </c>
      <c r="K774" s="85">
        <f t="shared" si="336"/>
        <v>1000</v>
      </c>
      <c r="L774" s="50">
        <f t="shared" si="330"/>
        <v>100</v>
      </c>
    </row>
    <row r="775" spans="1:12" ht="12.75" customHeight="1" x14ac:dyDescent="0.25">
      <c r="A775" s="111">
        <v>13</v>
      </c>
      <c r="B775" s="136">
        <v>131</v>
      </c>
      <c r="C775" s="137" t="s">
        <v>288</v>
      </c>
      <c r="D775" s="140">
        <v>613300</v>
      </c>
      <c r="E775" s="134" t="s">
        <v>221</v>
      </c>
      <c r="F775" s="85">
        <f t="shared" ref="F775:K775" si="339">F776</f>
        <v>1200</v>
      </c>
      <c r="G775" s="85">
        <f t="shared" si="339"/>
        <v>568</v>
      </c>
      <c r="H775" s="85">
        <f t="shared" si="339"/>
        <v>1200</v>
      </c>
      <c r="I775" s="85">
        <f t="shared" si="339"/>
        <v>0</v>
      </c>
      <c r="J775" s="85">
        <f t="shared" si="339"/>
        <v>0</v>
      </c>
      <c r="K775" s="85">
        <f t="shared" si="339"/>
        <v>1200</v>
      </c>
      <c r="L775" s="50">
        <f t="shared" si="330"/>
        <v>100</v>
      </c>
    </row>
    <row r="776" spans="1:12" ht="12.75" customHeight="1" x14ac:dyDescent="0.25">
      <c r="A776" s="111">
        <v>13</v>
      </c>
      <c r="B776" s="136">
        <v>131</v>
      </c>
      <c r="C776" s="137" t="s">
        <v>288</v>
      </c>
      <c r="D776" s="141">
        <v>613311</v>
      </c>
      <c r="E776" s="136" t="s">
        <v>87</v>
      </c>
      <c r="F776" s="31">
        <v>1200</v>
      </c>
      <c r="G776" s="31">
        <v>568</v>
      </c>
      <c r="H776" s="31">
        <v>1200</v>
      </c>
      <c r="I776" s="31">
        <v>0</v>
      </c>
      <c r="J776" s="31">
        <v>0</v>
      </c>
      <c r="K776" s="31">
        <f t="shared" si="336"/>
        <v>1200</v>
      </c>
      <c r="L776" s="46">
        <f t="shared" si="330"/>
        <v>100</v>
      </c>
    </row>
    <row r="777" spans="1:12" ht="12" customHeight="1" x14ac:dyDescent="0.25">
      <c r="A777" s="111">
        <v>13</v>
      </c>
      <c r="B777" s="136">
        <v>131</v>
      </c>
      <c r="C777" s="137" t="s">
        <v>288</v>
      </c>
      <c r="D777" s="134">
        <v>613400</v>
      </c>
      <c r="E777" s="134" t="s">
        <v>89</v>
      </c>
      <c r="F777" s="85">
        <f t="shared" ref="F777:K777" si="340">F778+F779</f>
        <v>1485</v>
      </c>
      <c r="G777" s="85">
        <f t="shared" si="340"/>
        <v>1104</v>
      </c>
      <c r="H777" s="85">
        <f t="shared" si="340"/>
        <v>1485</v>
      </c>
      <c r="I777" s="85">
        <f t="shared" si="340"/>
        <v>0</v>
      </c>
      <c r="J777" s="85">
        <f t="shared" si="340"/>
        <v>0</v>
      </c>
      <c r="K777" s="85">
        <f t="shared" si="340"/>
        <v>1485</v>
      </c>
      <c r="L777" s="50">
        <f t="shared" si="330"/>
        <v>100</v>
      </c>
    </row>
    <row r="778" spans="1:12" ht="12.75" customHeight="1" x14ac:dyDescent="0.25">
      <c r="A778" s="111">
        <v>13</v>
      </c>
      <c r="B778" s="136">
        <v>131</v>
      </c>
      <c r="C778" s="137" t="s">
        <v>288</v>
      </c>
      <c r="D778" s="136">
        <v>613411</v>
      </c>
      <c r="E778" s="136" t="s">
        <v>90</v>
      </c>
      <c r="F778" s="31">
        <v>500</v>
      </c>
      <c r="G778" s="258">
        <v>459</v>
      </c>
      <c r="H778" s="31">
        <v>500</v>
      </c>
      <c r="I778" s="31">
        <v>0</v>
      </c>
      <c r="J778" s="31">
        <v>0</v>
      </c>
      <c r="K778" s="31">
        <f t="shared" si="336"/>
        <v>500</v>
      </c>
      <c r="L778" s="46">
        <f t="shared" si="330"/>
        <v>100</v>
      </c>
    </row>
    <row r="779" spans="1:12" ht="12.75" customHeight="1" x14ac:dyDescent="0.25">
      <c r="A779" s="111">
        <v>13</v>
      </c>
      <c r="B779" s="136">
        <v>131</v>
      </c>
      <c r="C779" s="137" t="s">
        <v>288</v>
      </c>
      <c r="D779" s="136">
        <v>613413</v>
      </c>
      <c r="E779" s="136" t="s">
        <v>91</v>
      </c>
      <c r="F779" s="31">
        <v>985</v>
      </c>
      <c r="G779" s="258">
        <v>645</v>
      </c>
      <c r="H779" s="31">
        <v>985</v>
      </c>
      <c r="I779" s="31">
        <v>0</v>
      </c>
      <c r="J779" s="31">
        <v>0</v>
      </c>
      <c r="K779" s="31">
        <f t="shared" si="336"/>
        <v>985</v>
      </c>
      <c r="L779" s="46">
        <f t="shared" si="330"/>
        <v>100</v>
      </c>
    </row>
    <row r="780" spans="1:12" ht="12.75" customHeight="1" x14ac:dyDescent="0.25">
      <c r="A780" s="111">
        <v>13</v>
      </c>
      <c r="B780" s="136">
        <v>131</v>
      </c>
      <c r="C780" s="137" t="s">
        <v>288</v>
      </c>
      <c r="D780" s="134">
        <v>613900</v>
      </c>
      <c r="E780" s="134" t="s">
        <v>104</v>
      </c>
      <c r="F780" s="85">
        <f t="shared" ref="F780:K780" si="341">F781+F782</f>
        <v>690</v>
      </c>
      <c r="G780" s="85">
        <f t="shared" si="341"/>
        <v>191</v>
      </c>
      <c r="H780" s="85">
        <f t="shared" si="341"/>
        <v>690</v>
      </c>
      <c r="I780" s="85">
        <f t="shared" si="341"/>
        <v>0</v>
      </c>
      <c r="J780" s="85">
        <f t="shared" si="341"/>
        <v>0</v>
      </c>
      <c r="K780" s="85">
        <f t="shared" si="341"/>
        <v>690</v>
      </c>
      <c r="L780" s="50">
        <f t="shared" si="330"/>
        <v>100</v>
      </c>
    </row>
    <row r="781" spans="1:12" ht="12.75" customHeight="1" x14ac:dyDescent="0.25">
      <c r="A781" s="111">
        <v>13</v>
      </c>
      <c r="B781" s="136">
        <v>131</v>
      </c>
      <c r="C781" s="137" t="s">
        <v>288</v>
      </c>
      <c r="D781" s="136">
        <v>613983</v>
      </c>
      <c r="E781" s="136" t="s">
        <v>433</v>
      </c>
      <c r="F781" s="31">
        <v>190</v>
      </c>
      <c r="G781" s="31">
        <v>121</v>
      </c>
      <c r="H781" s="31">
        <v>190</v>
      </c>
      <c r="I781" s="31">
        <v>0</v>
      </c>
      <c r="J781" s="31">
        <v>0</v>
      </c>
      <c r="K781" s="31">
        <f t="shared" si="336"/>
        <v>190</v>
      </c>
      <c r="L781" s="46">
        <f t="shared" si="330"/>
        <v>100</v>
      </c>
    </row>
    <row r="782" spans="1:12" ht="12" customHeight="1" x14ac:dyDescent="0.25">
      <c r="A782" s="111">
        <v>13</v>
      </c>
      <c r="B782" s="136">
        <v>131</v>
      </c>
      <c r="C782" s="137" t="s">
        <v>288</v>
      </c>
      <c r="D782" s="136">
        <v>613991</v>
      </c>
      <c r="E782" s="136" t="s">
        <v>108</v>
      </c>
      <c r="F782" s="31">
        <v>500</v>
      </c>
      <c r="G782" s="31">
        <v>70</v>
      </c>
      <c r="H782" s="31">
        <v>500</v>
      </c>
      <c r="I782" s="31">
        <v>0</v>
      </c>
      <c r="J782" s="31">
        <v>0</v>
      </c>
      <c r="K782" s="31">
        <f t="shared" si="336"/>
        <v>500</v>
      </c>
      <c r="L782" s="46">
        <f t="shared" si="330"/>
        <v>100</v>
      </c>
    </row>
    <row r="783" spans="1:12" ht="12.75" customHeight="1" x14ac:dyDescent="0.25">
      <c r="A783" s="167"/>
      <c r="B783" s="168"/>
      <c r="C783" s="168"/>
      <c r="D783" s="168"/>
      <c r="E783" s="272" t="s">
        <v>295</v>
      </c>
      <c r="F783" s="366"/>
      <c r="G783" s="366"/>
      <c r="H783" s="366"/>
      <c r="I783" s="366"/>
      <c r="J783" s="366"/>
      <c r="K783" s="366"/>
      <c r="L783" s="367"/>
    </row>
    <row r="784" spans="1:12" ht="12.75" customHeight="1" x14ac:dyDescent="0.25">
      <c r="A784" s="15"/>
      <c r="B784" s="15"/>
      <c r="C784" s="15"/>
      <c r="D784" s="15"/>
      <c r="E784" s="294"/>
      <c r="F784" s="295"/>
      <c r="G784" s="295"/>
      <c r="H784" s="295"/>
      <c r="I784" s="295"/>
      <c r="J784" s="295"/>
      <c r="K784" s="295"/>
      <c r="L784" s="295"/>
    </row>
    <row r="785" spans="1:12" x14ac:dyDescent="0.25">
      <c r="A785" s="369" t="s">
        <v>165</v>
      </c>
      <c r="B785" s="369"/>
      <c r="C785" s="369"/>
      <c r="D785" s="369"/>
      <c r="E785" s="369"/>
      <c r="F785" s="369"/>
      <c r="G785" s="369"/>
      <c r="H785" s="369"/>
      <c r="I785" s="369"/>
      <c r="J785" s="369"/>
      <c r="K785" s="369"/>
      <c r="L785" s="369"/>
    </row>
    <row r="786" spans="1:12" x14ac:dyDescent="0.25">
      <c r="A786" s="363" t="s">
        <v>623</v>
      </c>
      <c r="B786" s="363"/>
      <c r="C786" s="363"/>
      <c r="D786" s="363"/>
      <c r="E786" s="363"/>
      <c r="F786" s="363"/>
      <c r="G786" s="363"/>
      <c r="H786" s="363"/>
      <c r="I786" s="363"/>
      <c r="J786" s="363"/>
      <c r="K786" s="363"/>
      <c r="L786" s="363"/>
    </row>
    <row r="787" spans="1:12" x14ac:dyDescent="0.25">
      <c r="A787" s="292"/>
      <c r="B787" s="292"/>
      <c r="C787" s="292"/>
      <c r="D787" s="292"/>
      <c r="E787" s="292"/>
      <c r="F787" s="292"/>
      <c r="G787" s="292"/>
      <c r="H787" s="292"/>
      <c r="I787" s="292"/>
      <c r="J787" s="292"/>
      <c r="K787" s="292"/>
      <c r="L787" s="292"/>
    </row>
    <row r="788" spans="1:12" ht="12.75" customHeight="1" x14ac:dyDescent="0.25">
      <c r="A788" s="368" t="s">
        <v>532</v>
      </c>
      <c r="B788" s="368"/>
      <c r="C788" s="368"/>
      <c r="D788" s="368"/>
      <c r="E788" s="368"/>
      <c r="F788" s="368"/>
      <c r="G788" s="368"/>
      <c r="H788" s="368"/>
      <c r="I788" s="368"/>
      <c r="J788" s="368"/>
      <c r="K788" s="368"/>
      <c r="L788" s="368"/>
    </row>
    <row r="789" spans="1:12" x14ac:dyDescent="0.25">
      <c r="A789" s="361" t="s">
        <v>605</v>
      </c>
      <c r="B789" s="361"/>
      <c r="C789" s="361"/>
      <c r="D789" s="361"/>
      <c r="E789" s="361"/>
      <c r="F789" s="361"/>
      <c r="G789" s="361"/>
      <c r="H789" s="361"/>
      <c r="I789" s="361"/>
      <c r="J789" s="361"/>
      <c r="K789" s="361"/>
      <c r="L789" s="361"/>
    </row>
    <row r="790" spans="1:12" x14ac:dyDescent="0.25">
      <c r="A790" s="291"/>
      <c r="B790" s="291"/>
      <c r="C790" s="291"/>
      <c r="D790" s="291"/>
      <c r="E790" s="291"/>
      <c r="F790" s="291"/>
      <c r="G790" s="291"/>
      <c r="H790" s="291"/>
      <c r="I790" s="291"/>
      <c r="J790" s="291"/>
      <c r="K790" s="291"/>
      <c r="L790" s="291"/>
    </row>
    <row r="791" spans="1:12" x14ac:dyDescent="0.25">
      <c r="A791" s="291"/>
      <c r="B791" s="291"/>
      <c r="C791" s="291"/>
      <c r="D791" s="291"/>
      <c r="E791" s="291"/>
      <c r="F791" s="291"/>
      <c r="G791" s="291"/>
      <c r="H791" s="291"/>
      <c r="I791" s="291"/>
      <c r="J791" s="291"/>
      <c r="K791" s="291"/>
      <c r="L791" s="291"/>
    </row>
    <row r="792" spans="1:12" ht="11.25" customHeight="1" x14ac:dyDescent="0.25">
      <c r="A792" s="281"/>
      <c r="B792" s="281"/>
      <c r="C792" s="281"/>
      <c r="D792" s="281"/>
      <c r="E792" s="281"/>
      <c r="F792" s="281"/>
      <c r="G792" s="281"/>
      <c r="H792" s="281"/>
      <c r="I792" s="281"/>
      <c r="J792" s="281"/>
      <c r="K792" s="281"/>
      <c r="L792" s="281"/>
    </row>
    <row r="793" spans="1:12" ht="11.25" customHeight="1" x14ac:dyDescent="0.25">
      <c r="A793" s="281" t="s">
        <v>556</v>
      </c>
      <c r="B793" s="281"/>
      <c r="C793" s="281"/>
      <c r="D793" s="281"/>
      <c r="E793" s="281"/>
      <c r="F793" s="281"/>
      <c r="G793" s="281"/>
      <c r="H793" s="281" t="s">
        <v>557</v>
      </c>
      <c r="I793" s="281"/>
      <c r="J793" s="281"/>
      <c r="K793" s="281"/>
      <c r="L793" s="281"/>
    </row>
    <row r="794" spans="1:12" x14ac:dyDescent="0.25">
      <c r="A794" s="273"/>
      <c r="B794" s="273"/>
      <c r="C794" s="273"/>
      <c r="D794" s="273"/>
      <c r="E794" s="273"/>
      <c r="F794" s="273"/>
      <c r="G794" s="273"/>
      <c r="H794" s="273"/>
      <c r="I794" s="274"/>
      <c r="J794" s="362"/>
      <c r="K794" s="362"/>
      <c r="L794" s="362"/>
    </row>
    <row r="795" spans="1:12" x14ac:dyDescent="0.25">
      <c r="A795" s="273"/>
      <c r="B795" s="273"/>
      <c r="C795" s="273"/>
      <c r="D795" s="275"/>
      <c r="E795" s="275"/>
      <c r="F795" s="275"/>
      <c r="G795" s="275"/>
      <c r="H795" s="275"/>
      <c r="I795" s="276"/>
      <c r="J795" s="356"/>
      <c r="K795" s="356"/>
      <c r="L795" s="356"/>
    </row>
  </sheetData>
  <mergeCells count="180">
    <mergeCell ref="G172:G173"/>
    <mergeCell ref="H172:K172"/>
    <mergeCell ref="L172:L173"/>
    <mergeCell ref="A214:E214"/>
    <mergeCell ref="A215:A216"/>
    <mergeCell ref="B215:B216"/>
    <mergeCell ref="C215:C216"/>
    <mergeCell ref="D215:D216"/>
    <mergeCell ref="E215:E216"/>
    <mergeCell ref="F215:F216"/>
    <mergeCell ref="G215:G216"/>
    <mergeCell ref="H215:K215"/>
    <mergeCell ref="L215:L216"/>
    <mergeCell ref="A789:L789"/>
    <mergeCell ref="J794:L794"/>
    <mergeCell ref="J795:L795"/>
    <mergeCell ref="A786:L786"/>
    <mergeCell ref="A756:E756"/>
    <mergeCell ref="F783:L783"/>
    <mergeCell ref="B757:B758"/>
    <mergeCell ref="A757:A758"/>
    <mergeCell ref="A788:L788"/>
    <mergeCell ref="H757:K757"/>
    <mergeCell ref="L757:L758"/>
    <mergeCell ref="F757:F758"/>
    <mergeCell ref="G757:G758"/>
    <mergeCell ref="E757:E758"/>
    <mergeCell ref="D757:D758"/>
    <mergeCell ref="C757:C758"/>
    <mergeCell ref="A785:L785"/>
    <mergeCell ref="G674:G675"/>
    <mergeCell ref="H674:K674"/>
    <mergeCell ref="L674:L675"/>
    <mergeCell ref="A673:E673"/>
    <mergeCell ref="A674:A675"/>
    <mergeCell ref="B674:B675"/>
    <mergeCell ref="C674:C675"/>
    <mergeCell ref="D674:D675"/>
    <mergeCell ref="E674:E675"/>
    <mergeCell ref="F674:F675"/>
    <mergeCell ref="F418:F419"/>
    <mergeCell ref="G418:G419"/>
    <mergeCell ref="A349:E349"/>
    <mergeCell ref="A350:A351"/>
    <mergeCell ref="B350:B351"/>
    <mergeCell ref="C350:C351"/>
    <mergeCell ref="D350:D351"/>
    <mergeCell ref="E350:E351"/>
    <mergeCell ref="F382:F383"/>
    <mergeCell ref="A381:E381"/>
    <mergeCell ref="A382:A383"/>
    <mergeCell ref="B382:B383"/>
    <mergeCell ref="C382:C383"/>
    <mergeCell ref="D382:D383"/>
    <mergeCell ref="E382:E383"/>
    <mergeCell ref="A417:E417"/>
    <mergeCell ref="C622:C623"/>
    <mergeCell ref="B622:B623"/>
    <mergeCell ref="C418:C419"/>
    <mergeCell ref="A471:E471"/>
    <mergeCell ref="A472:A473"/>
    <mergeCell ref="B472:B473"/>
    <mergeCell ref="C472:C473"/>
    <mergeCell ref="D472:D473"/>
    <mergeCell ref="E472:E473"/>
    <mergeCell ref="E622:E623"/>
    <mergeCell ref="A622:A623"/>
    <mergeCell ref="A621:E621"/>
    <mergeCell ref="C586:C587"/>
    <mergeCell ref="D586:D587"/>
    <mergeCell ref="E586:E587"/>
    <mergeCell ref="D622:D623"/>
    <mergeCell ref="E418:E419"/>
    <mergeCell ref="A418:A419"/>
    <mergeCell ref="B418:B419"/>
    <mergeCell ref="B300:B301"/>
    <mergeCell ref="C300:C301"/>
    <mergeCell ref="D300:D301"/>
    <mergeCell ref="E300:E301"/>
    <mergeCell ref="D237:D238"/>
    <mergeCell ref="E237:E238"/>
    <mergeCell ref="A299:E299"/>
    <mergeCell ref="A237:A238"/>
    <mergeCell ref="B237:B238"/>
    <mergeCell ref="C237:C238"/>
    <mergeCell ref="A300:A301"/>
    <mergeCell ref="F300:F301"/>
    <mergeCell ref="G300:G301"/>
    <mergeCell ref="L418:L419"/>
    <mergeCell ref="D418:D419"/>
    <mergeCell ref="F622:F623"/>
    <mergeCell ref="G622:G623"/>
    <mergeCell ref="H300:K300"/>
    <mergeCell ref="F263:F264"/>
    <mergeCell ref="A585:E585"/>
    <mergeCell ref="A586:A587"/>
    <mergeCell ref="B586:B587"/>
    <mergeCell ref="H586:K586"/>
    <mergeCell ref="F586:F587"/>
    <mergeCell ref="G586:G587"/>
    <mergeCell ref="F472:F473"/>
    <mergeCell ref="G472:G473"/>
    <mergeCell ref="H472:K472"/>
    <mergeCell ref="L622:L623"/>
    <mergeCell ref="L472:L473"/>
    <mergeCell ref="L586:L587"/>
    <mergeCell ref="L300:L301"/>
    <mergeCell ref="F350:F351"/>
    <mergeCell ref="G350:G351"/>
    <mergeCell ref="L350:L351"/>
    <mergeCell ref="L382:L383"/>
    <mergeCell ref="H350:K350"/>
    <mergeCell ref="G237:G238"/>
    <mergeCell ref="H237:K237"/>
    <mergeCell ref="L263:L264"/>
    <mergeCell ref="H622:K622"/>
    <mergeCell ref="G382:G383"/>
    <mergeCell ref="H382:K382"/>
    <mergeCell ref="H418:K418"/>
    <mergeCell ref="L237:L238"/>
    <mergeCell ref="F237:F238"/>
    <mergeCell ref="H263:K263"/>
    <mergeCell ref="G263:G264"/>
    <mergeCell ref="A171:E171"/>
    <mergeCell ref="A172:A173"/>
    <mergeCell ref="B172:B173"/>
    <mergeCell ref="C172:C173"/>
    <mergeCell ref="D172:D173"/>
    <mergeCell ref="A87:E87"/>
    <mergeCell ref="A88:A89"/>
    <mergeCell ref="B88:B89"/>
    <mergeCell ref="C88:C89"/>
    <mergeCell ref="D88:D89"/>
    <mergeCell ref="E88:E89"/>
    <mergeCell ref="A131:E131"/>
    <mergeCell ref="E172:E173"/>
    <mergeCell ref="A262:E262"/>
    <mergeCell ref="A263:A264"/>
    <mergeCell ref="B263:B264"/>
    <mergeCell ref="C263:C264"/>
    <mergeCell ref="D263:D264"/>
    <mergeCell ref="E263:E264"/>
    <mergeCell ref="A236:E236"/>
    <mergeCell ref="F172:F173"/>
    <mergeCell ref="A1:D1"/>
    <mergeCell ref="A2:L2"/>
    <mergeCell ref="A3:L3"/>
    <mergeCell ref="A4:E4"/>
    <mergeCell ref="G5:G6"/>
    <mergeCell ref="F5:F6"/>
    <mergeCell ref="E5:E6"/>
    <mergeCell ref="D5:D6"/>
    <mergeCell ref="C5:C6"/>
    <mergeCell ref="B5:B6"/>
    <mergeCell ref="A5:A6"/>
    <mergeCell ref="H5:K5"/>
    <mergeCell ref="L5:L6"/>
    <mergeCell ref="L88:L89"/>
    <mergeCell ref="H88:K88"/>
    <mergeCell ref="H132:K132"/>
    <mergeCell ref="L132:L133"/>
    <mergeCell ref="A45:E45"/>
    <mergeCell ref="A46:A47"/>
    <mergeCell ref="L46:L47"/>
    <mergeCell ref="B46:B47"/>
    <mergeCell ref="C46:C47"/>
    <mergeCell ref="D46:D47"/>
    <mergeCell ref="E46:E47"/>
    <mergeCell ref="F46:F47"/>
    <mergeCell ref="G46:G47"/>
    <mergeCell ref="H46:K46"/>
    <mergeCell ref="A132:A133"/>
    <mergeCell ref="B132:B133"/>
    <mergeCell ref="C132:C133"/>
    <mergeCell ref="D132:D133"/>
    <mergeCell ref="E132:E133"/>
    <mergeCell ref="F132:F133"/>
    <mergeCell ref="G132:G133"/>
    <mergeCell ref="F88:F89"/>
    <mergeCell ref="G88:G89"/>
  </mergeCells>
  <pageMargins left="0.37" right="0.27559055118110237" top="0.35433070866141736" bottom="0.43307086614173229" header="0.19685039370078741" footer="0.23622047244094491"/>
  <pageSetup paperSize="9" orientation="landscape" r:id="rId1"/>
  <headerFooter differentOddEven="1" differentFirst="1">
    <oddHeader>&amp;R&amp;"+,Obično"&amp;8Budžet za 2021. godinu</oddHeader>
    <oddFooter>&amp;C&amp;"+,Obično"&amp;8&amp;P+5&amp;R&amp;"+,Obično"&amp;8OPĆINA VELIKA KLADUŠA</oddFooter>
    <evenHeader>&amp;R&amp;"+,Obično"&amp;8Budžet za 2021. godinu</evenHeader>
    <evenFooter xml:space="preserve">&amp;C&amp;"+,Obično"&amp;8&amp;P+5 </evenFooter>
    <firstHeader>&amp;R&amp;"+,Obično"&amp;8Budžet za 2021. godinu</firstHeader>
    <firstFooter>&amp;C&amp;"+,Obično"&amp;8&amp;P+5 
&amp;R&amp;"+,Obično"&amp;8OPĆINA VELIKA KLADUŠA</first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sebila.dervic</dc:creator>
  <cp:lastModifiedBy>Sebila Dervic</cp:lastModifiedBy>
  <cp:lastPrinted>2021-01-27T11:05:54Z</cp:lastPrinted>
  <dcterms:created xsi:type="dcterms:W3CDTF">2014-09-02T08:49:16Z</dcterms:created>
  <dcterms:modified xsi:type="dcterms:W3CDTF">2021-01-27T11:07:38Z</dcterms:modified>
</cp:coreProperties>
</file>