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ila.dervic\Desktop\DESKTOP\FINANSIJE\Budžet 2022\"/>
    </mc:Choice>
  </mc:AlternateContent>
  <bookViews>
    <workbookView xWindow="360" yWindow="120" windowWidth="20730" windowHeight="9465" activeTab="3"/>
  </bookViews>
  <sheets>
    <sheet name="Sheet1" sheetId="1" r:id="rId1"/>
    <sheet name="Sheet2" sheetId="2" r:id="rId2"/>
    <sheet name="Sheet3" sheetId="3" r:id="rId3"/>
    <sheet name="Sheet4" sheetId="4" r:id="rId4"/>
  </sheets>
  <calcPr calcId="152511"/>
</workbook>
</file>

<file path=xl/calcChain.xml><?xml version="1.0" encoding="utf-8"?>
<calcChain xmlns="http://schemas.openxmlformats.org/spreadsheetml/2006/main">
  <c r="E105" i="2" l="1"/>
  <c r="H121" i="4" l="1"/>
  <c r="H120" i="4" s="1"/>
  <c r="I121" i="4"/>
  <c r="J121" i="4"/>
  <c r="K121" i="4"/>
  <c r="G120" i="4"/>
  <c r="I120" i="4"/>
  <c r="J120" i="4"/>
  <c r="K120" i="4"/>
  <c r="F120" i="4"/>
  <c r="F542" i="4"/>
  <c r="I542" i="4"/>
  <c r="J542" i="4"/>
  <c r="H542" i="4"/>
  <c r="G542" i="4"/>
  <c r="G157" i="4"/>
  <c r="H157" i="4"/>
  <c r="I157" i="4"/>
  <c r="J157" i="4"/>
  <c r="F157" i="4"/>
  <c r="I328" i="4"/>
  <c r="J328" i="4"/>
  <c r="H328" i="4"/>
  <c r="K333" i="4"/>
  <c r="L333" i="4" s="1"/>
  <c r="G328" i="4"/>
  <c r="F328" i="4"/>
  <c r="H146" i="4"/>
  <c r="G128" i="4"/>
  <c r="H128" i="4"/>
  <c r="I128" i="4"/>
  <c r="J128" i="4"/>
  <c r="F128" i="4"/>
  <c r="K548" i="4"/>
  <c r="K128" i="4" s="1"/>
  <c r="K157" i="4" l="1"/>
  <c r="L157" i="4" s="1"/>
  <c r="L128" i="4"/>
  <c r="L548" i="4"/>
  <c r="D79" i="2"/>
  <c r="E79" i="2"/>
  <c r="F79" i="2"/>
  <c r="G79" i="2"/>
  <c r="H79" i="2"/>
  <c r="C79" i="2"/>
  <c r="I82" i="2"/>
  <c r="H82" i="2"/>
  <c r="G93" i="4" l="1"/>
  <c r="H93" i="4"/>
  <c r="I93" i="4"/>
  <c r="J93" i="4"/>
  <c r="F93" i="4"/>
  <c r="K528" i="4"/>
  <c r="L528" i="4" s="1"/>
  <c r="K93" i="4" l="1"/>
  <c r="L93" i="4" s="1"/>
  <c r="G95" i="4" l="1"/>
  <c r="H95" i="4"/>
  <c r="I95" i="4"/>
  <c r="J95" i="4"/>
  <c r="F95" i="4"/>
  <c r="G391" i="4"/>
  <c r="H391" i="4"/>
  <c r="I391" i="4"/>
  <c r="J391" i="4"/>
  <c r="F391" i="4"/>
  <c r="K398" i="4"/>
  <c r="K95" i="4" s="1"/>
  <c r="L95" i="4" s="1"/>
  <c r="L398" i="4" l="1"/>
  <c r="I178" i="4"/>
  <c r="J178" i="4"/>
  <c r="K178" i="4"/>
  <c r="L178" i="4" s="1"/>
  <c r="H178" i="4"/>
  <c r="L290" i="4"/>
  <c r="G285" i="4"/>
  <c r="H285" i="4"/>
  <c r="I285" i="4"/>
  <c r="J285" i="4"/>
  <c r="F285" i="4"/>
  <c r="G225" i="4"/>
  <c r="H225" i="4"/>
  <c r="I225" i="4"/>
  <c r="I224" i="4" s="1"/>
  <c r="J225" i="4"/>
  <c r="J224" i="4" s="1"/>
  <c r="K225" i="4"/>
  <c r="L225" i="4" s="1"/>
  <c r="F225" i="4"/>
  <c r="G224" i="4"/>
  <c r="H224" i="4"/>
  <c r="K224" i="4"/>
  <c r="F224" i="4"/>
  <c r="L292" i="4"/>
  <c r="G291" i="4"/>
  <c r="H291" i="4"/>
  <c r="I291" i="4"/>
  <c r="J291" i="4"/>
  <c r="K291" i="4"/>
  <c r="F291" i="4"/>
  <c r="L224" i="4" l="1"/>
  <c r="L291" i="4"/>
  <c r="G334" i="4"/>
  <c r="H334" i="4"/>
  <c r="I334" i="4"/>
  <c r="J334" i="4"/>
  <c r="F334" i="4"/>
  <c r="G602" i="4"/>
  <c r="H602" i="4"/>
  <c r="I602" i="4"/>
  <c r="J602" i="4"/>
  <c r="G196" i="4"/>
  <c r="H196" i="4"/>
  <c r="I196" i="4"/>
  <c r="J196" i="4"/>
  <c r="F196" i="4"/>
  <c r="G606" i="4"/>
  <c r="H606" i="4"/>
  <c r="I606" i="4"/>
  <c r="J606" i="4"/>
  <c r="F606" i="4"/>
  <c r="K607" i="4"/>
  <c r="K196" i="4" s="1"/>
  <c r="F602" i="4"/>
  <c r="L607" i="4" l="1"/>
  <c r="G156" i="4"/>
  <c r="H156" i="4"/>
  <c r="I156" i="4"/>
  <c r="J156" i="4"/>
  <c r="F156" i="4"/>
  <c r="K605" i="4"/>
  <c r="L605" i="4" s="1"/>
  <c r="K156" i="4" l="1"/>
  <c r="G207" i="4"/>
  <c r="H207" i="4"/>
  <c r="I207" i="4"/>
  <c r="J207" i="4"/>
  <c r="F207" i="4"/>
  <c r="K568" i="4"/>
  <c r="L568" i="4" s="1"/>
  <c r="K207" i="4" l="1"/>
  <c r="L207" i="4" s="1"/>
  <c r="G177" i="4"/>
  <c r="H177" i="4"/>
  <c r="I177" i="4"/>
  <c r="J177" i="4"/>
  <c r="F177" i="4"/>
  <c r="H550" i="4"/>
  <c r="K560" i="4"/>
  <c r="K177" i="4" s="1"/>
  <c r="L177" i="4" l="1"/>
  <c r="L560" i="4"/>
  <c r="F13" i="3"/>
  <c r="G13" i="3"/>
  <c r="G15" i="4" l="1"/>
  <c r="H15" i="4"/>
  <c r="I15" i="4"/>
  <c r="J15" i="4"/>
  <c r="F15" i="4"/>
  <c r="G241" i="4" l="1"/>
  <c r="H241" i="4"/>
  <c r="I241" i="4"/>
  <c r="J241" i="4"/>
  <c r="F241" i="4"/>
  <c r="G57" i="4" l="1"/>
  <c r="H57" i="4"/>
  <c r="I57" i="4"/>
  <c r="J57" i="4"/>
  <c r="F57" i="4"/>
  <c r="G311" i="4"/>
  <c r="H311" i="4"/>
  <c r="I311" i="4"/>
  <c r="J311" i="4"/>
  <c r="F311" i="4"/>
  <c r="K316" i="4"/>
  <c r="L316" i="4" s="1"/>
  <c r="F550" i="4" l="1"/>
  <c r="K557" i="4"/>
  <c r="K148" i="4" s="1"/>
  <c r="G148" i="4"/>
  <c r="H148" i="4"/>
  <c r="I148" i="4"/>
  <c r="J148" i="4"/>
  <c r="F148" i="4"/>
  <c r="L557" i="4" l="1"/>
  <c r="I127" i="4"/>
  <c r="J127" i="4"/>
  <c r="H127" i="4"/>
  <c r="K547" i="4"/>
  <c r="K127" i="4" s="1"/>
  <c r="L127" i="4" s="1"/>
  <c r="L547" i="4" l="1"/>
  <c r="H91" i="2"/>
  <c r="H92" i="2"/>
  <c r="H93" i="2"/>
  <c r="H94" i="2"/>
  <c r="H96" i="2"/>
  <c r="G119" i="4"/>
  <c r="H119" i="4"/>
  <c r="I119" i="4"/>
  <c r="J119" i="4"/>
  <c r="F119" i="4"/>
  <c r="G437" i="4"/>
  <c r="H437" i="4"/>
  <c r="I437" i="4"/>
  <c r="J437" i="4"/>
  <c r="F437" i="4"/>
  <c r="K438" i="4"/>
  <c r="L438" i="4" s="1"/>
  <c r="D44" i="2"/>
  <c r="E44" i="2"/>
  <c r="F44" i="2"/>
  <c r="G44" i="2"/>
  <c r="C44" i="2"/>
  <c r="H48" i="2"/>
  <c r="I48" i="2" s="1"/>
  <c r="G453" i="4"/>
  <c r="H453" i="4"/>
  <c r="I453" i="4"/>
  <c r="J453" i="4"/>
  <c r="F453" i="4"/>
  <c r="K119" i="4" l="1"/>
  <c r="L119" i="4" s="1"/>
  <c r="G85" i="4" l="1"/>
  <c r="G58" i="4"/>
  <c r="G52" i="4"/>
  <c r="G44" i="4"/>
  <c r="G38" i="4"/>
  <c r="H489" i="4"/>
  <c r="I489" i="4"/>
  <c r="J489" i="4"/>
  <c r="G489" i="4"/>
  <c r="H497" i="4"/>
  <c r="I497" i="4"/>
  <c r="J497" i="4"/>
  <c r="G497" i="4"/>
  <c r="D90" i="2" l="1"/>
  <c r="E90" i="2"/>
  <c r="F90" i="2"/>
  <c r="G90" i="2"/>
  <c r="C90" i="2"/>
  <c r="H100" i="2" l="1"/>
  <c r="K758" i="4" l="1"/>
  <c r="F14" i="3"/>
  <c r="G14" i="3"/>
  <c r="G181" i="4"/>
  <c r="G705" i="4"/>
  <c r="H705" i="4"/>
  <c r="I705" i="4"/>
  <c r="J705" i="4"/>
  <c r="F705" i="4"/>
  <c r="G648" i="4"/>
  <c r="H648" i="4"/>
  <c r="I648" i="4"/>
  <c r="J648" i="4"/>
  <c r="F648" i="4"/>
  <c r="G655" i="4"/>
  <c r="H655" i="4"/>
  <c r="I655" i="4"/>
  <c r="J655" i="4"/>
  <c r="F655" i="4"/>
  <c r="G92" i="4"/>
  <c r="H92" i="4"/>
  <c r="I92" i="4"/>
  <c r="J92" i="4"/>
  <c r="F92" i="4"/>
  <c r="F217" i="4"/>
  <c r="G217" i="4"/>
  <c r="G561" i="4"/>
  <c r="H561" i="4"/>
  <c r="I561" i="4"/>
  <c r="J561" i="4"/>
  <c r="F561" i="4"/>
  <c r="F223" i="4"/>
  <c r="G223" i="4"/>
  <c r="F215" i="4"/>
  <c r="G215" i="4"/>
  <c r="F206" i="4"/>
  <c r="G206" i="4"/>
  <c r="F205" i="4"/>
  <c r="G205" i="4"/>
  <c r="F201" i="4"/>
  <c r="G201" i="4"/>
  <c r="F197" i="4"/>
  <c r="G197" i="4"/>
  <c r="H197" i="4"/>
  <c r="F184" i="4"/>
  <c r="G184" i="4"/>
  <c r="F182" i="4"/>
  <c r="G182" i="4"/>
  <c r="F176" i="4"/>
  <c r="G176" i="4"/>
  <c r="F116" i="4"/>
  <c r="G116" i="4"/>
  <c r="H116" i="4"/>
  <c r="F115" i="4"/>
  <c r="G115" i="4"/>
  <c r="F94" i="4"/>
  <c r="F85" i="4"/>
  <c r="G67" i="4"/>
  <c r="H67" i="4"/>
  <c r="F67" i="4"/>
  <c r="G61" i="4"/>
  <c r="H61" i="4"/>
  <c r="F61" i="4"/>
  <c r="H52" i="4"/>
  <c r="F52" i="4"/>
  <c r="H38" i="4"/>
  <c r="F38" i="4"/>
  <c r="G33" i="4"/>
  <c r="H33" i="4"/>
  <c r="I33" i="4"/>
  <c r="I32" i="4" s="1"/>
  <c r="J33" i="4"/>
  <c r="J32" i="4" s="1"/>
  <c r="F33" i="4"/>
  <c r="F563" i="4"/>
  <c r="F523" i="4"/>
  <c r="G523" i="4"/>
  <c r="H523" i="4"/>
  <c r="I523" i="4"/>
  <c r="J523" i="4"/>
  <c r="G511" i="4"/>
  <c r="H511" i="4"/>
  <c r="I511" i="4"/>
  <c r="J511" i="4"/>
  <c r="F511" i="4"/>
  <c r="F505" i="4"/>
  <c r="F497" i="4"/>
  <c r="F489" i="4"/>
  <c r="G485" i="4"/>
  <c r="H485" i="4"/>
  <c r="I485" i="4"/>
  <c r="J485" i="4"/>
  <c r="F485" i="4"/>
  <c r="F538" i="4" l="1"/>
  <c r="G538" i="4"/>
  <c r="F458" i="4"/>
  <c r="F443" i="4"/>
  <c r="G443" i="4"/>
  <c r="H443" i="4"/>
  <c r="I443" i="4"/>
  <c r="J443" i="4"/>
  <c r="F428" i="4"/>
  <c r="F360" i="4"/>
  <c r="G274" i="4"/>
  <c r="H274" i="4"/>
  <c r="I274" i="4"/>
  <c r="J274" i="4"/>
  <c r="F274" i="4"/>
  <c r="G202" i="4"/>
  <c r="H202" i="4"/>
  <c r="I202" i="4"/>
  <c r="J202" i="4"/>
  <c r="F202" i="4"/>
  <c r="G185" i="4"/>
  <c r="G183" i="4" s="1"/>
  <c r="D37" i="3" s="1"/>
  <c r="H185" i="4"/>
  <c r="I185" i="4"/>
  <c r="J185" i="4"/>
  <c r="F185" i="4"/>
  <c r="F183" i="4" s="1"/>
  <c r="G118" i="4"/>
  <c r="H118" i="4"/>
  <c r="I118" i="4"/>
  <c r="J118" i="4"/>
  <c r="F118" i="4"/>
  <c r="G111" i="4"/>
  <c r="H111" i="4"/>
  <c r="I111" i="4"/>
  <c r="J111" i="4"/>
  <c r="F111" i="4"/>
  <c r="G99" i="4"/>
  <c r="H99" i="4"/>
  <c r="I99" i="4"/>
  <c r="J99" i="4"/>
  <c r="F99" i="4"/>
  <c r="G71" i="4"/>
  <c r="H71" i="4"/>
  <c r="I71" i="4"/>
  <c r="J71" i="4"/>
  <c r="F71" i="4"/>
  <c r="H458" i="4" l="1"/>
  <c r="I458" i="4"/>
  <c r="J458" i="4"/>
  <c r="G458" i="4"/>
  <c r="G428" i="4"/>
  <c r="H751" i="4" l="1"/>
  <c r="K754" i="4"/>
  <c r="L754" i="4" s="1"/>
  <c r="C29" i="2"/>
  <c r="H153" i="4" l="1"/>
  <c r="I153" i="4"/>
  <c r="H182" i="4" l="1"/>
  <c r="K455" i="4"/>
  <c r="K182" i="4" s="1"/>
  <c r="L182" i="4" s="1"/>
  <c r="L455" i="4" l="1"/>
  <c r="H206" i="4"/>
  <c r="K206" i="4" s="1"/>
  <c r="L206" i="4" s="1"/>
  <c r="H563" i="4"/>
  <c r="K567" i="4"/>
  <c r="L567" i="4" s="1"/>
  <c r="K341" i="4" l="1"/>
  <c r="L341" i="4" s="1"/>
  <c r="I223" i="4"/>
  <c r="J223" i="4"/>
  <c r="H223" i="4"/>
  <c r="K223" i="4" l="1"/>
  <c r="L223" i="4" s="1"/>
  <c r="K562" i="4"/>
  <c r="K561" i="4" s="1"/>
  <c r="G214" i="4"/>
  <c r="H214" i="4"/>
  <c r="I214" i="4"/>
  <c r="L562" i="4" l="1"/>
  <c r="K185" i="4"/>
  <c r="L185" i="4" s="1"/>
  <c r="H23" i="4"/>
  <c r="H47" i="2" l="1"/>
  <c r="I47" i="2" s="1"/>
  <c r="G125" i="4" l="1"/>
  <c r="H205" i="4" l="1"/>
  <c r="K205" i="4" s="1"/>
  <c r="L205" i="4" s="1"/>
  <c r="I222" i="4" l="1"/>
  <c r="J222" i="4"/>
  <c r="G149" i="4" l="1"/>
  <c r="H149" i="4"/>
  <c r="I149" i="4"/>
  <c r="J149" i="4"/>
  <c r="I184" i="4" l="1"/>
  <c r="I183" i="4" s="1"/>
  <c r="J184" i="4"/>
  <c r="J183" i="4" s="1"/>
  <c r="H184" i="4"/>
  <c r="H183" i="4" s="1"/>
  <c r="E37" i="3" s="1"/>
  <c r="K456" i="4"/>
  <c r="L456" i="4" s="1"/>
  <c r="I176" i="4" l="1"/>
  <c r="J176" i="4"/>
  <c r="H176" i="4"/>
  <c r="K176" i="4" l="1"/>
  <c r="L176" i="4" s="1"/>
  <c r="H115" i="4"/>
  <c r="I115" i="4"/>
  <c r="J115" i="4"/>
  <c r="I538" i="4"/>
  <c r="J538" i="4"/>
  <c r="H538" i="4"/>
  <c r="K540" i="4"/>
  <c r="L540" i="4" s="1"/>
  <c r="K538" i="4" l="1"/>
  <c r="K115" i="4"/>
  <c r="I360" i="4"/>
  <c r="J360" i="4"/>
  <c r="H360" i="4"/>
  <c r="K369" i="4"/>
  <c r="L115" i="4" l="1"/>
  <c r="L369" i="4"/>
  <c r="G180" i="4"/>
  <c r="D36" i="3" s="1"/>
  <c r="H181" i="4"/>
  <c r="H180" i="4" s="1"/>
  <c r="E36" i="3" s="1"/>
  <c r="I181" i="4"/>
  <c r="I180" i="4" s="1"/>
  <c r="J181" i="4"/>
  <c r="J180" i="4" s="1"/>
  <c r="F181" i="4"/>
  <c r="F180" i="4" s="1"/>
  <c r="G219" i="4"/>
  <c r="H219" i="4"/>
  <c r="I219" i="4"/>
  <c r="H222" i="4"/>
  <c r="K701" i="4" l="1"/>
  <c r="K700" i="4"/>
  <c r="K679" i="4"/>
  <c r="K669" i="4"/>
  <c r="K668" i="4"/>
  <c r="K738" i="4"/>
  <c r="K733" i="4"/>
  <c r="L733" i="4" s="1"/>
  <c r="G732" i="4"/>
  <c r="H732" i="4"/>
  <c r="I732" i="4"/>
  <c r="J732" i="4"/>
  <c r="F732" i="4"/>
  <c r="H691" i="4"/>
  <c r="K729" i="4"/>
  <c r="L729" i="4" s="1"/>
  <c r="I563" i="4" l="1"/>
  <c r="J563" i="4"/>
  <c r="H229" i="4"/>
  <c r="H227" i="4"/>
  <c r="I189" i="4"/>
  <c r="J189" i="4"/>
  <c r="H189" i="4"/>
  <c r="H171" i="4"/>
  <c r="I171" i="4"/>
  <c r="J171" i="4"/>
  <c r="H170" i="4"/>
  <c r="I170" i="4"/>
  <c r="J170" i="4"/>
  <c r="I215" i="4" l="1"/>
  <c r="I213" i="4" s="1"/>
  <c r="J215" i="4"/>
  <c r="J213" i="4" s="1"/>
  <c r="H215" i="4"/>
  <c r="H213" i="4" s="1"/>
  <c r="G370" i="4"/>
  <c r="H370" i="4"/>
  <c r="I370" i="4"/>
  <c r="J370" i="4"/>
  <c r="F370" i="4"/>
  <c r="K374" i="4"/>
  <c r="K215" i="4" l="1"/>
  <c r="L215" i="4" s="1"/>
  <c r="L374" i="4"/>
  <c r="H130" i="4" l="1"/>
  <c r="I130" i="4"/>
  <c r="J130" i="4"/>
  <c r="H129" i="4"/>
  <c r="I129" i="4"/>
  <c r="J129" i="4"/>
  <c r="G203" i="4" l="1"/>
  <c r="H203" i="4"/>
  <c r="I203" i="4"/>
  <c r="J203" i="4"/>
  <c r="G193" i="4"/>
  <c r="H193" i="4"/>
  <c r="I193" i="4"/>
  <c r="J193" i="4"/>
  <c r="H590" i="4"/>
  <c r="K595" i="4"/>
  <c r="L595" i="4" s="1"/>
  <c r="K365" i="4"/>
  <c r="L365" i="4" s="1"/>
  <c r="H428" i="4"/>
  <c r="K436" i="4"/>
  <c r="H220" i="4"/>
  <c r="I220" i="4"/>
  <c r="J220" i="4"/>
  <c r="H221" i="4"/>
  <c r="I221" i="4"/>
  <c r="J221" i="4"/>
  <c r="H218" i="4"/>
  <c r="I218" i="4"/>
  <c r="J218" i="4"/>
  <c r="I201" i="4"/>
  <c r="J201" i="4"/>
  <c r="H201" i="4"/>
  <c r="K460" i="4"/>
  <c r="L460" i="4" s="1"/>
  <c r="K461" i="4"/>
  <c r="L461" i="4" s="1"/>
  <c r="I197" i="4"/>
  <c r="J197" i="4"/>
  <c r="H187" i="4"/>
  <c r="I187" i="4"/>
  <c r="J187" i="4"/>
  <c r="I142" i="4"/>
  <c r="J142" i="4"/>
  <c r="I116" i="4"/>
  <c r="J116" i="4"/>
  <c r="K541" i="4"/>
  <c r="L541" i="4" s="1"/>
  <c r="K432" i="4"/>
  <c r="L432" i="4" s="1"/>
  <c r="H80" i="2"/>
  <c r="J186" i="4" l="1"/>
  <c r="G38" i="3" s="1"/>
  <c r="H186" i="4"/>
  <c r="E38" i="3" s="1"/>
  <c r="E35" i="3" s="1"/>
  <c r="I186" i="4"/>
  <c r="F38" i="3" s="1"/>
  <c r="L436" i="4"/>
  <c r="K111" i="4"/>
  <c r="L111" i="4" s="1"/>
  <c r="K197" i="4"/>
  <c r="L197" i="4" s="1"/>
  <c r="K201" i="4"/>
  <c r="G37" i="3"/>
  <c r="F37" i="3"/>
  <c r="K184" i="4"/>
  <c r="L184" i="4" l="1"/>
  <c r="K183" i="4"/>
  <c r="K116" i="4"/>
  <c r="L116" i="4" s="1"/>
  <c r="H89" i="2"/>
  <c r="I89" i="2" s="1"/>
  <c r="I93" i="2"/>
  <c r="I217" i="4" l="1"/>
  <c r="I216" i="4" s="1"/>
  <c r="J217" i="4"/>
  <c r="J216" i="4" s="1"/>
  <c r="H217" i="4"/>
  <c r="H216" i="4" s="1"/>
  <c r="H204" i="4"/>
  <c r="H200" i="4" s="1"/>
  <c r="I204" i="4"/>
  <c r="I200" i="4" s="1"/>
  <c r="J204" i="4"/>
  <c r="J200" i="4" s="1"/>
  <c r="H199" i="4"/>
  <c r="I199" i="4"/>
  <c r="J199" i="4"/>
  <c r="I198" i="4"/>
  <c r="J198" i="4"/>
  <c r="H198" i="4"/>
  <c r="H195" i="4"/>
  <c r="H194" i="4" l="1"/>
  <c r="I194" i="4"/>
  <c r="J194" i="4"/>
  <c r="K217" i="4"/>
  <c r="L217" i="4" s="1"/>
  <c r="K571" i="4"/>
  <c r="L571" i="4" s="1"/>
  <c r="J179" i="4" l="1"/>
  <c r="H175" i="4"/>
  <c r="I175" i="4"/>
  <c r="J175" i="4"/>
  <c r="H174" i="4"/>
  <c r="I174" i="4"/>
  <c r="J174" i="4"/>
  <c r="H173" i="4"/>
  <c r="I173" i="4"/>
  <c r="J173" i="4"/>
  <c r="H160" i="4"/>
  <c r="I160" i="4"/>
  <c r="J160" i="4"/>
  <c r="H161" i="4"/>
  <c r="I161" i="4"/>
  <c r="J161" i="4"/>
  <c r="H163" i="4"/>
  <c r="I163" i="4"/>
  <c r="J163" i="4"/>
  <c r="H162" i="4"/>
  <c r="I162" i="4"/>
  <c r="J162" i="4"/>
  <c r="H164" i="4"/>
  <c r="I164" i="4"/>
  <c r="J164" i="4"/>
  <c r="H159" i="4"/>
  <c r="I159" i="4"/>
  <c r="J159" i="4"/>
  <c r="H155" i="4"/>
  <c r="I155" i="4"/>
  <c r="J155" i="4"/>
  <c r="H154" i="4"/>
  <c r="I154" i="4"/>
  <c r="J154" i="4"/>
  <c r="J153" i="4"/>
  <c r="H152" i="4"/>
  <c r="I152" i="4"/>
  <c r="J152" i="4"/>
  <c r="H151" i="4"/>
  <c r="I151" i="4"/>
  <c r="J151" i="4"/>
  <c r="H150" i="4"/>
  <c r="I150" i="4"/>
  <c r="J150" i="4"/>
  <c r="H147" i="4"/>
  <c r="I147" i="4"/>
  <c r="J147" i="4"/>
  <c r="I146" i="4"/>
  <c r="J146" i="4"/>
  <c r="H145" i="4"/>
  <c r="I145" i="4"/>
  <c r="J145" i="4"/>
  <c r="H144" i="4"/>
  <c r="I144" i="4"/>
  <c r="J144" i="4"/>
  <c r="H143" i="4"/>
  <c r="I143" i="4"/>
  <c r="J143" i="4"/>
  <c r="H142" i="4"/>
  <c r="H81" i="2"/>
  <c r="I81" i="2" s="1"/>
  <c r="H83" i="2"/>
  <c r="H141" i="4"/>
  <c r="H140" i="4"/>
  <c r="H139" i="4"/>
  <c r="H138" i="4"/>
  <c r="I137" i="4"/>
  <c r="J137" i="4"/>
  <c r="J136" i="4" s="1"/>
  <c r="H137" i="4"/>
  <c r="H131" i="4"/>
  <c r="H126" i="4"/>
  <c r="H124" i="4"/>
  <c r="H123" i="4"/>
  <c r="H122" i="4"/>
  <c r="K454" i="4"/>
  <c r="H117" i="4"/>
  <c r="H114" i="4" s="1"/>
  <c r="I85" i="4"/>
  <c r="I84" i="4" s="1"/>
  <c r="J85" i="4"/>
  <c r="H85" i="4"/>
  <c r="I67" i="4"/>
  <c r="J67" i="4"/>
  <c r="I61" i="4"/>
  <c r="I60" i="4" s="1"/>
  <c r="J61" i="4"/>
  <c r="J60" i="4" s="1"/>
  <c r="I52" i="4"/>
  <c r="I51" i="4" s="1"/>
  <c r="J52" i="4"/>
  <c r="J51" i="4" s="1"/>
  <c r="I38" i="4"/>
  <c r="J38" i="4"/>
  <c r="K524" i="4"/>
  <c r="K512" i="4"/>
  <c r="I505" i="4"/>
  <c r="J505" i="4"/>
  <c r="H505" i="4"/>
  <c r="K506" i="4"/>
  <c r="L506" i="4" s="1"/>
  <c r="K498" i="4"/>
  <c r="K490" i="4"/>
  <c r="K486" i="4"/>
  <c r="H136" i="4" l="1"/>
  <c r="I136" i="4"/>
  <c r="J172" i="4"/>
  <c r="I172" i="4"/>
  <c r="H172" i="4"/>
  <c r="L490" i="4"/>
  <c r="L498" i="4"/>
  <c r="L486" i="4"/>
  <c r="K33" i="4"/>
  <c r="L33" i="4" s="1"/>
  <c r="L512" i="4"/>
  <c r="L524" i="4"/>
  <c r="H179" i="4"/>
  <c r="L454" i="4"/>
  <c r="K181" i="4"/>
  <c r="G36" i="3"/>
  <c r="G35" i="3" s="1"/>
  <c r="F36" i="3"/>
  <c r="F35" i="3" s="1"/>
  <c r="I179" i="4"/>
  <c r="K61" i="4"/>
  <c r="L61" i="4" s="1"/>
  <c r="H158" i="4"/>
  <c r="J158" i="4"/>
  <c r="I158" i="4"/>
  <c r="K38" i="4"/>
  <c r="L38" i="4" s="1"/>
  <c r="K52" i="4"/>
  <c r="L52" i="4" s="1"/>
  <c r="K67" i="4"/>
  <c r="L67" i="4" s="1"/>
  <c r="K85" i="4"/>
  <c r="L85" i="4" s="1"/>
  <c r="H112" i="4"/>
  <c r="H110" i="4"/>
  <c r="H109" i="4"/>
  <c r="H108" i="4"/>
  <c r="H107" i="4"/>
  <c r="H106" i="4"/>
  <c r="H105" i="4"/>
  <c r="H104" i="4"/>
  <c r="L181" i="4" l="1"/>
  <c r="K180" i="4"/>
  <c r="H102" i="4"/>
  <c r="H101" i="4"/>
  <c r="H100" i="4"/>
  <c r="K281" i="4"/>
  <c r="L281" i="4" s="1"/>
  <c r="H98" i="4"/>
  <c r="H97" i="4"/>
  <c r="G96" i="4"/>
  <c r="H96" i="4"/>
  <c r="H94" i="4"/>
  <c r="K366" i="4"/>
  <c r="L366" i="4" s="1"/>
  <c r="H91" i="4"/>
  <c r="H86" i="4"/>
  <c r="H83" i="4"/>
  <c r="H82" i="4"/>
  <c r="H81" i="4"/>
  <c r="G80" i="4"/>
  <c r="H80" i="4"/>
  <c r="H78" i="4"/>
  <c r="I78" i="4"/>
  <c r="J78" i="4"/>
  <c r="H77" i="4"/>
  <c r="I77" i="4"/>
  <c r="J77" i="4"/>
  <c r="H76" i="4"/>
  <c r="I76" i="4"/>
  <c r="J76" i="4"/>
  <c r="H75" i="4"/>
  <c r="I75" i="4"/>
  <c r="J75" i="4"/>
  <c r="H74" i="4"/>
  <c r="I74" i="4"/>
  <c r="J74" i="4"/>
  <c r="H73" i="4"/>
  <c r="H72" i="4"/>
  <c r="H70" i="4"/>
  <c r="H69" i="4"/>
  <c r="H68" i="4"/>
  <c r="H65" i="4"/>
  <c r="H63" i="4"/>
  <c r="H62" i="4"/>
  <c r="H59" i="4"/>
  <c r="H58" i="4"/>
  <c r="H56" i="4"/>
  <c r="H55" i="4"/>
  <c r="H54" i="4"/>
  <c r="H53" i="4"/>
  <c r="H50" i="4"/>
  <c r="I49" i="4"/>
  <c r="I37" i="4" s="1"/>
  <c r="J49" i="4"/>
  <c r="H49" i="4"/>
  <c r="H44" i="4"/>
  <c r="H43" i="4"/>
  <c r="H42" i="4"/>
  <c r="H41" i="4"/>
  <c r="H40" i="4"/>
  <c r="H39" i="4"/>
  <c r="H36" i="4"/>
  <c r="H35" i="4"/>
  <c r="H34" i="4"/>
  <c r="H28" i="4"/>
  <c r="H25" i="4" s="1"/>
  <c r="I25" i="4"/>
  <c r="J25" i="4"/>
  <c r="H21" i="4"/>
  <c r="H20" i="4"/>
  <c r="E14" i="3" s="1"/>
  <c r="H19" i="4"/>
  <c r="E13" i="3" s="1"/>
  <c r="H18" i="4"/>
  <c r="E12" i="3" s="1"/>
  <c r="H17" i="4"/>
  <c r="H16" i="4"/>
  <c r="H51" i="4" l="1"/>
  <c r="H32" i="4"/>
  <c r="H37" i="4"/>
  <c r="J66" i="4"/>
  <c r="H60" i="4"/>
  <c r="I66" i="4"/>
  <c r="H66" i="4"/>
  <c r="H103" i="4" l="1"/>
  <c r="H84" i="4" s="1"/>
  <c r="H13" i="4"/>
  <c r="H12" i="4"/>
  <c r="G670" i="4" l="1"/>
  <c r="G121" i="4"/>
  <c r="G53" i="4" l="1"/>
  <c r="G28" i="4"/>
  <c r="G25" i="4" s="1"/>
  <c r="H14" i="4"/>
  <c r="G582" i="4"/>
  <c r="H582" i="4"/>
  <c r="G471" i="4" l="1"/>
  <c r="H471" i="4"/>
  <c r="G421" i="4" l="1"/>
  <c r="H421" i="4"/>
  <c r="G384" i="4"/>
  <c r="H384" i="4"/>
  <c r="G352" i="4"/>
  <c r="H352" i="4"/>
  <c r="G304" i="4"/>
  <c r="H304" i="4"/>
  <c r="G266" i="4"/>
  <c r="H266" i="4"/>
  <c r="F751" i="4" l="1"/>
  <c r="G751" i="4"/>
  <c r="F736" i="4"/>
  <c r="G736" i="4"/>
  <c r="F715" i="4"/>
  <c r="G715" i="4"/>
  <c r="H715" i="4"/>
  <c r="I715" i="4"/>
  <c r="F691" i="4"/>
  <c r="G691" i="4"/>
  <c r="F684" i="4"/>
  <c r="G684" i="4"/>
  <c r="F670" i="4"/>
  <c r="F637" i="4"/>
  <c r="G637" i="4"/>
  <c r="F621" i="4"/>
  <c r="G621" i="4"/>
  <c r="F171" i="4"/>
  <c r="G171" i="4"/>
  <c r="F170" i="4"/>
  <c r="G170" i="4"/>
  <c r="F164" i="4"/>
  <c r="G164" i="4"/>
  <c r="F126" i="4"/>
  <c r="G126" i="4"/>
  <c r="F50" i="4"/>
  <c r="G50" i="4"/>
  <c r="F19" i="4"/>
  <c r="C13" i="3" s="1"/>
  <c r="G19" i="4"/>
  <c r="D13" i="3" s="1"/>
  <c r="F18" i="4"/>
  <c r="C12" i="3" s="1"/>
  <c r="G18" i="4"/>
  <c r="D12" i="3" s="1"/>
  <c r="F590" i="4"/>
  <c r="F582" i="4"/>
  <c r="F471" i="4"/>
  <c r="F450" i="4"/>
  <c r="C36" i="3" l="1"/>
  <c r="C37" i="3"/>
  <c r="F169" i="4"/>
  <c r="C33" i="3" s="1"/>
  <c r="G169" i="4"/>
  <c r="D33" i="3" s="1"/>
  <c r="F421" i="4"/>
  <c r="F384" i="4"/>
  <c r="F352" i="4"/>
  <c r="F304" i="4"/>
  <c r="F266" i="4"/>
  <c r="D105" i="2" l="1"/>
  <c r="G154" i="4" l="1"/>
  <c r="F154" i="4"/>
  <c r="G155" i="4"/>
  <c r="F155" i="4"/>
  <c r="K442" i="4"/>
  <c r="L442" i="4" s="1"/>
  <c r="K154" i="4" l="1"/>
  <c r="L154" i="4" s="1"/>
  <c r="G163" i="4"/>
  <c r="F163" i="4"/>
  <c r="K448" i="4"/>
  <c r="L448" i="4" s="1"/>
  <c r="K163" i="4" l="1"/>
  <c r="L163" i="4" s="1"/>
  <c r="G222" i="4" l="1"/>
  <c r="F222" i="4"/>
  <c r="K340" i="4"/>
  <c r="L340" i="4" s="1"/>
  <c r="K222" i="4" l="1"/>
  <c r="L222" i="4" s="1"/>
  <c r="K219" i="4" l="1"/>
  <c r="K710" i="4" l="1"/>
  <c r="I450" i="4"/>
  <c r="J450" i="4"/>
  <c r="H450" i="4"/>
  <c r="K452" i="4"/>
  <c r="L452" i="4" s="1"/>
  <c r="I169" i="4"/>
  <c r="J169" i="4"/>
  <c r="K171" i="4" l="1"/>
  <c r="L171" i="4" l="1"/>
  <c r="H85" i="2" l="1"/>
  <c r="I85" i="2" s="1"/>
  <c r="L156" i="4"/>
  <c r="K332" i="4"/>
  <c r="L332" i="4" s="1"/>
  <c r="I92" i="2"/>
  <c r="I691" i="4"/>
  <c r="J691" i="4"/>
  <c r="I96" i="2" l="1"/>
  <c r="K155" i="4"/>
  <c r="J715" i="4"/>
  <c r="K730" i="4"/>
  <c r="L730" i="4" s="1"/>
  <c r="K731" i="4"/>
  <c r="L731" i="4" s="1"/>
  <c r="K728" i="4"/>
  <c r="L728" i="4" s="1"/>
  <c r="K647" i="4"/>
  <c r="L647" i="4" s="1"/>
  <c r="G646" i="4"/>
  <c r="H646" i="4"/>
  <c r="I646" i="4"/>
  <c r="J646" i="4"/>
  <c r="F646" i="4"/>
  <c r="L155" i="4" l="1"/>
  <c r="I83" i="2"/>
  <c r="K646" i="4"/>
  <c r="L646" i="4" s="1"/>
  <c r="I352" i="4"/>
  <c r="J352" i="4"/>
  <c r="K356" i="4"/>
  <c r="L356" i="4" s="1"/>
  <c r="G696" i="4" l="1"/>
  <c r="H107" i="2" l="1"/>
  <c r="I107" i="2" s="1"/>
  <c r="H108" i="2"/>
  <c r="H106" i="2"/>
  <c r="H98" i="2"/>
  <c r="I98" i="2" s="1"/>
  <c r="H84" i="2"/>
  <c r="H60" i="2"/>
  <c r="I84" i="2" l="1"/>
  <c r="H49" i="2" l="1"/>
  <c r="I49" i="2" s="1"/>
  <c r="D38" i="2"/>
  <c r="E38" i="2"/>
  <c r="F38" i="2"/>
  <c r="G38" i="2"/>
  <c r="C38" i="2"/>
  <c r="I751" i="4" l="1"/>
  <c r="J751" i="4"/>
  <c r="K449" i="4"/>
  <c r="L449" i="4" s="1"/>
  <c r="K546" i="4"/>
  <c r="J37" i="4"/>
  <c r="K587" i="4"/>
  <c r="L587" i="4" s="1"/>
  <c r="K476" i="4"/>
  <c r="L476" i="4" s="1"/>
  <c r="K425" i="4"/>
  <c r="L425" i="4" s="1"/>
  <c r="K388" i="4"/>
  <c r="L388" i="4" s="1"/>
  <c r="K357" i="4"/>
  <c r="L357" i="4" s="1"/>
  <c r="K308" i="4"/>
  <c r="L308" i="4" s="1"/>
  <c r="K271" i="4"/>
  <c r="L271" i="4" s="1"/>
  <c r="K244" i="4"/>
  <c r="L244" i="4" s="1"/>
  <c r="L546" i="4" l="1"/>
  <c r="L180" i="4"/>
  <c r="H36" i="3"/>
  <c r="K755" i="4"/>
  <c r="L755" i="4" s="1"/>
  <c r="H670" i="4"/>
  <c r="K672" i="4"/>
  <c r="K673" i="4"/>
  <c r="K674" i="4"/>
  <c r="K675" i="4"/>
  <c r="L675" i="4" s="1"/>
  <c r="K676" i="4"/>
  <c r="K677" i="4"/>
  <c r="K671" i="4"/>
  <c r="H621" i="4"/>
  <c r="K625" i="4"/>
  <c r="L625" i="4" s="1"/>
  <c r="K19" i="4"/>
  <c r="K126" i="4"/>
  <c r="L126" i="4" l="1"/>
  <c r="L19" i="4"/>
  <c r="H13" i="3"/>
  <c r="J36" i="3"/>
  <c r="I36" i="3"/>
  <c r="K670" i="4"/>
  <c r="K289" i="4"/>
  <c r="L289" i="4" l="1"/>
  <c r="K118" i="4"/>
  <c r="L118" i="4" s="1"/>
  <c r="I13" i="3"/>
  <c r="J13" i="3"/>
  <c r="K709" i="4"/>
  <c r="L709" i="4" s="1"/>
  <c r="H684" i="4" l="1"/>
  <c r="K690" i="4"/>
  <c r="L690" i="4" s="1"/>
  <c r="L561" i="4" l="1"/>
  <c r="H37" i="3" l="1"/>
  <c r="L183" i="4"/>
  <c r="H169" i="4"/>
  <c r="K451" i="4"/>
  <c r="K450" i="4" s="1"/>
  <c r="G450" i="4"/>
  <c r="K44" i="4"/>
  <c r="F44" i="4"/>
  <c r="H99" i="2"/>
  <c r="I99" i="2" l="1"/>
  <c r="J37" i="3"/>
  <c r="I37" i="3"/>
  <c r="L450" i="4"/>
  <c r="L451" i="4"/>
  <c r="K170" i="4"/>
  <c r="E33" i="3"/>
  <c r="F33" i="3"/>
  <c r="G33" i="3"/>
  <c r="K164" i="4"/>
  <c r="L164" i="4" s="1"/>
  <c r="L170" i="4" l="1"/>
  <c r="K169" i="4"/>
  <c r="L169" i="4" l="1"/>
  <c r="H33" i="3"/>
  <c r="K750" i="4"/>
  <c r="K749" i="4"/>
  <c r="I621" i="4"/>
  <c r="J621" i="4"/>
  <c r="J33" i="3" l="1"/>
  <c r="I33" i="3"/>
  <c r="I60" i="2"/>
  <c r="L694" i="4" l="1"/>
  <c r="I18" i="4"/>
  <c r="F12" i="3" s="1"/>
  <c r="J18" i="4"/>
  <c r="G12" i="3" s="1"/>
  <c r="I468" i="4"/>
  <c r="J468" i="4"/>
  <c r="I471" i="4"/>
  <c r="K18" i="4" l="1"/>
  <c r="K565" i="4"/>
  <c r="K202" i="4" s="1"/>
  <c r="K566" i="4"/>
  <c r="K569" i="4"/>
  <c r="K564" i="4"/>
  <c r="K525" i="4"/>
  <c r="K526" i="4"/>
  <c r="K527" i="4"/>
  <c r="K529" i="4"/>
  <c r="K530" i="4"/>
  <c r="K531" i="4"/>
  <c r="K532" i="4"/>
  <c r="K521" i="4"/>
  <c r="K522" i="4"/>
  <c r="K520" i="4"/>
  <c r="K513" i="4"/>
  <c r="K514" i="4"/>
  <c r="K515" i="4"/>
  <c r="K516" i="4"/>
  <c r="K71" i="4" s="1"/>
  <c r="K517" i="4"/>
  <c r="K518" i="4"/>
  <c r="K507" i="4"/>
  <c r="K508" i="4"/>
  <c r="K501" i="4"/>
  <c r="K502" i="4"/>
  <c r="K503" i="4"/>
  <c r="K57" i="4" s="1"/>
  <c r="K504" i="4"/>
  <c r="K491" i="4"/>
  <c r="K492" i="4"/>
  <c r="K493" i="4"/>
  <c r="K494" i="4"/>
  <c r="K495" i="4"/>
  <c r="K496" i="4"/>
  <c r="K487" i="4"/>
  <c r="K488" i="4"/>
  <c r="K484" i="4"/>
  <c r="G404" i="4"/>
  <c r="H404" i="4"/>
  <c r="I404" i="4"/>
  <c r="J404" i="4"/>
  <c r="F404" i="4"/>
  <c r="I304" i="4"/>
  <c r="J304" i="4"/>
  <c r="I384" i="4"/>
  <c r="J384" i="4"/>
  <c r="K288" i="4"/>
  <c r="L288" i="4" s="1"/>
  <c r="J104" i="4"/>
  <c r="J84" i="4" s="1"/>
  <c r="K535" i="4"/>
  <c r="L535" i="4" s="1"/>
  <c r="K536" i="4"/>
  <c r="L536" i="4" s="1"/>
  <c r="K537" i="4"/>
  <c r="L537" i="4" s="1"/>
  <c r="K367" i="4"/>
  <c r="G360" i="4"/>
  <c r="K489" i="4" l="1"/>
  <c r="K485" i="4"/>
  <c r="K511" i="4"/>
  <c r="K505" i="4"/>
  <c r="L367" i="4"/>
  <c r="K221" i="4" l="1"/>
  <c r="L496" i="4"/>
  <c r="G195" i="4" l="1"/>
  <c r="F195" i="4"/>
  <c r="K639" i="4"/>
  <c r="L639" i="4" s="1"/>
  <c r="K626" i="4"/>
  <c r="L626" i="4" s="1"/>
  <c r="H637" i="4"/>
  <c r="K707" i="4"/>
  <c r="L707" i="4" s="1"/>
  <c r="L738" i="4"/>
  <c r="K719" i="4"/>
  <c r="L719" i="4" s="1"/>
  <c r="K720" i="4"/>
  <c r="L720" i="4" s="1"/>
  <c r="K721" i="4"/>
  <c r="K722" i="4"/>
  <c r="L722" i="4" s="1"/>
  <c r="K723" i="4"/>
  <c r="L723" i="4" s="1"/>
  <c r="K724" i="4"/>
  <c r="L724" i="4" s="1"/>
  <c r="K725" i="4"/>
  <c r="L725" i="4" s="1"/>
  <c r="K726" i="4"/>
  <c r="L726" i="4" s="1"/>
  <c r="K727" i="4"/>
  <c r="L727" i="4" s="1"/>
  <c r="H736" i="4"/>
  <c r="K533" i="4"/>
  <c r="K534" i="4"/>
  <c r="K510" i="4"/>
  <c r="K499" i="4"/>
  <c r="K500" i="4"/>
  <c r="K483" i="4"/>
  <c r="K480" i="4"/>
  <c r="K372" i="4"/>
  <c r="L372" i="4" s="1"/>
  <c r="K497" i="4" l="1"/>
  <c r="K523" i="4"/>
  <c r="L721" i="4"/>
  <c r="H113" i="4"/>
  <c r="E10" i="3" l="1"/>
  <c r="E11" i="3"/>
  <c r="E9" i="3" l="1"/>
  <c r="K20" i="4"/>
  <c r="E8" i="2" l="1"/>
  <c r="E7" i="2" s="1"/>
  <c r="E73" i="2"/>
  <c r="E29" i="2"/>
  <c r="E22" i="2"/>
  <c r="G13" i="4" l="1"/>
  <c r="G12" i="4"/>
  <c r="G227" i="4"/>
  <c r="G221" i="4"/>
  <c r="G220" i="4"/>
  <c r="G218" i="4"/>
  <c r="G213" i="4"/>
  <c r="G204" i="4"/>
  <c r="G199" i="4"/>
  <c r="G198" i="4"/>
  <c r="G189" i="4"/>
  <c r="G187" i="4"/>
  <c r="G186" i="4" s="1"/>
  <c r="D38" i="3" s="1"/>
  <c r="D35" i="3" s="1"/>
  <c r="G175" i="4"/>
  <c r="G174" i="4"/>
  <c r="G173" i="4"/>
  <c r="G162" i="4"/>
  <c r="G161" i="4"/>
  <c r="G160" i="4"/>
  <c r="G159" i="4"/>
  <c r="G153" i="4"/>
  <c r="G152" i="4"/>
  <c r="G151" i="4"/>
  <c r="G150" i="4"/>
  <c r="G147" i="4"/>
  <c r="G146" i="4"/>
  <c r="G145" i="4"/>
  <c r="G144" i="4"/>
  <c r="G143" i="4"/>
  <c r="G142" i="4"/>
  <c r="G141" i="4"/>
  <c r="G140" i="4"/>
  <c r="G139" i="4"/>
  <c r="G138" i="4"/>
  <c r="G137" i="4"/>
  <c r="G131" i="4"/>
  <c r="G130" i="4"/>
  <c r="G129" i="4"/>
  <c r="G124" i="4"/>
  <c r="G123" i="4"/>
  <c r="G122" i="4"/>
  <c r="G117" i="4"/>
  <c r="G114" i="4" s="1"/>
  <c r="G112" i="4"/>
  <c r="G110" i="4"/>
  <c r="G109" i="4"/>
  <c r="G108" i="4"/>
  <c r="G107" i="4"/>
  <c r="G106" i="4"/>
  <c r="G105" i="4"/>
  <c r="G104" i="4"/>
  <c r="G103" i="4"/>
  <c r="G102" i="4"/>
  <c r="G101" i="4"/>
  <c r="G100" i="4"/>
  <c r="G98" i="4"/>
  <c r="G97" i="4"/>
  <c r="G94" i="4"/>
  <c r="G91" i="4"/>
  <c r="G86" i="4"/>
  <c r="G83" i="4"/>
  <c r="G82" i="4"/>
  <c r="G81" i="4"/>
  <c r="G78" i="4"/>
  <c r="G77" i="4"/>
  <c r="G76" i="4"/>
  <c r="G75" i="4"/>
  <c r="G74" i="4"/>
  <c r="G73" i="4"/>
  <c r="G72" i="4"/>
  <c r="G70" i="4"/>
  <c r="G69" i="4"/>
  <c r="G68" i="4"/>
  <c r="G65" i="4"/>
  <c r="G63" i="4"/>
  <c r="G62" i="4"/>
  <c r="G59" i="4"/>
  <c r="G56" i="4"/>
  <c r="G55" i="4"/>
  <c r="G54" i="4"/>
  <c r="G49" i="4"/>
  <c r="G43" i="4"/>
  <c r="G42" i="4"/>
  <c r="G41" i="4"/>
  <c r="G40" i="4"/>
  <c r="G39" i="4"/>
  <c r="G36" i="4"/>
  <c r="G35" i="4"/>
  <c r="G34" i="4"/>
  <c r="G23" i="4"/>
  <c r="D17" i="3" s="1"/>
  <c r="G21" i="4"/>
  <c r="G20" i="4"/>
  <c r="D14" i="3" s="1"/>
  <c r="G17" i="4"/>
  <c r="G16" i="4"/>
  <c r="G136" i="4" l="1"/>
  <c r="G84" i="4"/>
  <c r="G172" i="4"/>
  <c r="G51" i="4"/>
  <c r="G216" i="4"/>
  <c r="G32" i="4"/>
  <c r="G37" i="4"/>
  <c r="G194" i="4"/>
  <c r="G200" i="4"/>
  <c r="G179" i="4"/>
  <c r="G158" i="4"/>
  <c r="G66" i="4"/>
  <c r="G14" i="4"/>
  <c r="G590" i="4"/>
  <c r="G588" i="4"/>
  <c r="G579" i="4"/>
  <c r="G468" i="4" l="1"/>
  <c r="G519" i="4"/>
  <c r="G550" i="4"/>
  <c r="G563" i="4"/>
  <c r="G247" i="4"/>
  <c r="C102" i="2" l="1"/>
  <c r="C101" i="2" s="1"/>
  <c r="D22" i="2"/>
  <c r="F22" i="2"/>
  <c r="G22" i="2"/>
  <c r="C22" i="2"/>
  <c r="D8" i="2"/>
  <c r="F21" i="4" l="1"/>
  <c r="F20" i="4"/>
  <c r="C14" i="3" s="1"/>
  <c r="F43" i="4"/>
  <c r="F219" i="4" l="1"/>
  <c r="F204" i="4"/>
  <c r="F112" i="4"/>
  <c r="F110" i="4"/>
  <c r="F104" i="4"/>
  <c r="F103" i="4"/>
  <c r="F101" i="4"/>
  <c r="F96" i="4"/>
  <c r="F91" i="4"/>
  <c r="F86" i="4"/>
  <c r="F82" i="4"/>
  <c r="F81" i="4"/>
  <c r="F80" i="4"/>
  <c r="F73" i="4"/>
  <c r="F72" i="4"/>
  <c r="F70" i="4"/>
  <c r="F69" i="4"/>
  <c r="F68" i="4"/>
  <c r="F63" i="4"/>
  <c r="F62" i="4"/>
  <c r="F58" i="4"/>
  <c r="F56" i="4"/>
  <c r="F55" i="4"/>
  <c r="F54" i="4"/>
  <c r="F53" i="4"/>
  <c r="F42" i="4"/>
  <c r="F40" i="4"/>
  <c r="F39" i="4"/>
  <c r="F35" i="4"/>
  <c r="F34" i="4"/>
  <c r="F28" i="4"/>
  <c r="F25" i="4" s="1"/>
  <c r="L564" i="4"/>
  <c r="L565" i="4"/>
  <c r="L566" i="4"/>
  <c r="L569" i="4"/>
  <c r="L530" i="4"/>
  <c r="L531" i="4"/>
  <c r="L532" i="4"/>
  <c r="L525" i="4"/>
  <c r="L526" i="4"/>
  <c r="L527" i="4"/>
  <c r="F60" i="4" l="1"/>
  <c r="L520" i="4"/>
  <c r="L521" i="4"/>
  <c r="L522" i="4"/>
  <c r="H519" i="4"/>
  <c r="I519" i="4"/>
  <c r="J519" i="4"/>
  <c r="K519" i="4"/>
  <c r="F519" i="4"/>
  <c r="L513" i="4"/>
  <c r="L514" i="4"/>
  <c r="L515" i="4"/>
  <c r="L516" i="4"/>
  <c r="L517" i="4"/>
  <c r="L518" i="4"/>
  <c r="L507" i="4"/>
  <c r="L508" i="4"/>
  <c r="G509" i="4"/>
  <c r="H509" i="4"/>
  <c r="I509" i="4"/>
  <c r="J509" i="4"/>
  <c r="F509" i="4"/>
  <c r="G505" i="4"/>
  <c r="L501" i="4"/>
  <c r="L502" i="4"/>
  <c r="L503" i="4"/>
  <c r="L504" i="4"/>
  <c r="L491" i="4"/>
  <c r="L492" i="4"/>
  <c r="L493" i="4"/>
  <c r="L494" i="4"/>
  <c r="L495" i="4"/>
  <c r="L484" i="4"/>
  <c r="L487" i="4"/>
  <c r="L488" i="4"/>
  <c r="G482" i="4"/>
  <c r="H482" i="4"/>
  <c r="I482" i="4"/>
  <c r="J482" i="4"/>
  <c r="F482" i="4"/>
  <c r="K477" i="4"/>
  <c r="L477" i="4" s="1"/>
  <c r="K478" i="4"/>
  <c r="L478" i="4" s="1"/>
  <c r="J471" i="4"/>
  <c r="G481" i="4" l="1"/>
  <c r="H481" i="4"/>
  <c r="J481" i="4"/>
  <c r="I481" i="4"/>
  <c r="F481" i="4"/>
  <c r="L485" i="4"/>
  <c r="L511" i="4"/>
  <c r="L519" i="4"/>
  <c r="L489" i="4"/>
  <c r="L505" i="4"/>
  <c r="F23" i="4" l="1"/>
  <c r="F16" i="4"/>
  <c r="F17" i="4"/>
  <c r="F13" i="4"/>
  <c r="F12" i="4"/>
  <c r="F14" i="4" l="1"/>
  <c r="F229" i="4"/>
  <c r="F227" i="4"/>
  <c r="F221" i="4"/>
  <c r="F220" i="4"/>
  <c r="F218" i="4"/>
  <c r="F214" i="4"/>
  <c r="F213" i="4" s="1"/>
  <c r="F203" i="4"/>
  <c r="F200" i="4" s="1"/>
  <c r="F199" i="4"/>
  <c r="F198" i="4"/>
  <c r="F193" i="4"/>
  <c r="F189" i="4"/>
  <c r="F187" i="4"/>
  <c r="F186" i="4" s="1"/>
  <c r="F173" i="4"/>
  <c r="F174" i="4"/>
  <c r="F175" i="4"/>
  <c r="F159" i="4"/>
  <c r="F160" i="4"/>
  <c r="F161" i="4"/>
  <c r="F162" i="4"/>
  <c r="F151" i="4"/>
  <c r="F146" i="4"/>
  <c r="F147" i="4"/>
  <c r="F149" i="4"/>
  <c r="F150" i="4"/>
  <c r="F152" i="4"/>
  <c r="F153" i="4"/>
  <c r="F143" i="4"/>
  <c r="F144" i="4"/>
  <c r="F145" i="4"/>
  <c r="F142" i="4"/>
  <c r="F137" i="4"/>
  <c r="F138" i="4"/>
  <c r="F139" i="4"/>
  <c r="F140" i="4"/>
  <c r="F141" i="4"/>
  <c r="F131" i="4"/>
  <c r="F130" i="4"/>
  <c r="F129" i="4"/>
  <c r="F124" i="4"/>
  <c r="F123" i="4"/>
  <c r="F122" i="4"/>
  <c r="I122" i="4"/>
  <c r="F117" i="4"/>
  <c r="F114" i="4" s="1"/>
  <c r="F102" i="4"/>
  <c r="F105" i="4"/>
  <c r="F106" i="4"/>
  <c r="F107" i="4"/>
  <c r="F108" i="4"/>
  <c r="F109" i="4"/>
  <c r="F97" i="4"/>
  <c r="F98" i="4"/>
  <c r="F100" i="4"/>
  <c r="F83" i="4"/>
  <c r="F74" i="4"/>
  <c r="F75" i="4"/>
  <c r="F76" i="4"/>
  <c r="F77" i="4"/>
  <c r="F78" i="4"/>
  <c r="F65" i="4"/>
  <c r="F59" i="4"/>
  <c r="F51" i="4" s="1"/>
  <c r="F49" i="4"/>
  <c r="F41" i="4"/>
  <c r="F36" i="4"/>
  <c r="F32" i="4" s="1"/>
  <c r="F247" i="4"/>
  <c r="F136" i="4" l="1"/>
  <c r="F172" i="4"/>
  <c r="F84" i="4"/>
  <c r="F216" i="4"/>
  <c r="F37" i="4"/>
  <c r="F66" i="4"/>
  <c r="F194" i="4"/>
  <c r="C38" i="3"/>
  <c r="C35" i="3" s="1"/>
  <c r="F179" i="4"/>
  <c r="F158" i="4"/>
  <c r="J14" i="4" l="1"/>
  <c r="I14" i="4"/>
  <c r="K50" i="4"/>
  <c r="L50" i="4" s="1"/>
  <c r="H247" i="4" l="1"/>
  <c r="H301" i="4"/>
  <c r="H263" i="4"/>
  <c r="H238" i="4"/>
  <c r="L533" i="4"/>
  <c r="I117" i="4"/>
  <c r="I114" i="4" s="1"/>
  <c r="I113" i="4" s="1"/>
  <c r="J117" i="4"/>
  <c r="J114" i="4" s="1"/>
  <c r="K336" i="4"/>
  <c r="L336" i="4" s="1"/>
  <c r="K608" i="4"/>
  <c r="K606" i="4" s="1"/>
  <c r="L608" i="4" l="1"/>
  <c r="K594" i="4"/>
  <c r="L594" i="4" s="1"/>
  <c r="L500" i="4"/>
  <c r="K431" i="4"/>
  <c r="L431" i="4" s="1"/>
  <c r="K394" i="4"/>
  <c r="L394" i="4" s="1"/>
  <c r="K364" i="4"/>
  <c r="L364" i="4" s="1"/>
  <c r="K315" i="4"/>
  <c r="L315" i="4" s="1"/>
  <c r="K278" i="4"/>
  <c r="L278" i="4" s="1"/>
  <c r="K250" i="4"/>
  <c r="L250" i="4" s="1"/>
  <c r="K199" i="4" l="1"/>
  <c r="K102" i="4"/>
  <c r="L102" i="4" s="1"/>
  <c r="L199" i="4" l="1"/>
  <c r="K110" i="4"/>
  <c r="L110" i="4" s="1"/>
  <c r="F11" i="3" l="1"/>
  <c r="G11" i="3"/>
  <c r="F10" i="3"/>
  <c r="G10" i="3"/>
  <c r="H103" i="2" l="1"/>
  <c r="H102" i="2" s="1"/>
  <c r="E102" i="2"/>
  <c r="I103" i="2" l="1"/>
  <c r="I670" i="4" l="1"/>
  <c r="J670" i="4"/>
  <c r="G702" i="4"/>
  <c r="H702" i="4"/>
  <c r="I702" i="4"/>
  <c r="J702" i="4"/>
  <c r="F702" i="4"/>
  <c r="K337" i="4" l="1"/>
  <c r="L337" i="4" l="1"/>
  <c r="L219" i="4"/>
  <c r="K218" i="4"/>
  <c r="L218" i="4" l="1"/>
  <c r="K447" i="4" l="1"/>
  <c r="L447" i="4" s="1"/>
  <c r="K446" i="4"/>
  <c r="L446" i="4" s="1"/>
  <c r="K335" i="4" l="1"/>
  <c r="L335" i="4" l="1"/>
  <c r="K198" i="4"/>
  <c r="L198" i="4" s="1"/>
  <c r="G113" i="4" l="1"/>
  <c r="D30" i="3"/>
  <c r="K98" i="4"/>
  <c r="L98" i="4" l="1"/>
  <c r="J122" i="4"/>
  <c r="D29" i="2" l="1"/>
  <c r="D7" i="2"/>
  <c r="F29" i="2" l="1"/>
  <c r="H32" i="2"/>
  <c r="I32" i="2" s="1"/>
  <c r="K125" i="4" l="1"/>
  <c r="L125" i="4" s="1"/>
  <c r="L121" i="4"/>
  <c r="K580" i="4" l="1"/>
  <c r="L580" i="4" s="1"/>
  <c r="K581" i="4"/>
  <c r="L581" i="4" s="1"/>
  <c r="K583" i="4"/>
  <c r="L583" i="4" s="1"/>
  <c r="K584" i="4"/>
  <c r="L584" i="4" s="1"/>
  <c r="K585" i="4"/>
  <c r="L585" i="4" s="1"/>
  <c r="K586" i="4"/>
  <c r="L586" i="4" s="1"/>
  <c r="K589" i="4"/>
  <c r="L589" i="4" s="1"/>
  <c r="K591" i="4"/>
  <c r="L591" i="4" s="1"/>
  <c r="K592" i="4"/>
  <c r="L592" i="4" s="1"/>
  <c r="K593" i="4"/>
  <c r="L593" i="4" s="1"/>
  <c r="K596" i="4"/>
  <c r="L596" i="4" s="1"/>
  <c r="K597" i="4"/>
  <c r="L597" i="4" s="1"/>
  <c r="K598" i="4"/>
  <c r="L598" i="4" s="1"/>
  <c r="K599" i="4"/>
  <c r="L599" i="4" s="1"/>
  <c r="K600" i="4"/>
  <c r="L600" i="4" s="1"/>
  <c r="K601" i="4"/>
  <c r="L601" i="4" s="1"/>
  <c r="K603" i="4"/>
  <c r="K604" i="4"/>
  <c r="L604" i="4" s="1"/>
  <c r="K469" i="4"/>
  <c r="L469" i="4" s="1"/>
  <c r="K470" i="4"/>
  <c r="L470" i="4" s="1"/>
  <c r="K472" i="4"/>
  <c r="K473" i="4"/>
  <c r="L473" i="4" s="1"/>
  <c r="K474" i="4"/>
  <c r="L474" i="4" s="1"/>
  <c r="K475" i="4"/>
  <c r="L475" i="4" s="1"/>
  <c r="L480" i="4"/>
  <c r="L534" i="4"/>
  <c r="K539" i="4"/>
  <c r="L539" i="4" s="1"/>
  <c r="K543" i="4"/>
  <c r="K544" i="4"/>
  <c r="L544" i="4" s="1"/>
  <c r="K545" i="4"/>
  <c r="L545" i="4" s="1"/>
  <c r="K549" i="4"/>
  <c r="K551" i="4"/>
  <c r="L551" i="4" s="1"/>
  <c r="K552" i="4"/>
  <c r="L552" i="4" s="1"/>
  <c r="K553" i="4"/>
  <c r="L553" i="4" s="1"/>
  <c r="K554" i="4"/>
  <c r="L554" i="4" s="1"/>
  <c r="K555" i="4"/>
  <c r="L555" i="4" s="1"/>
  <c r="K556" i="4"/>
  <c r="L556" i="4" s="1"/>
  <c r="K558" i="4"/>
  <c r="L558" i="4" s="1"/>
  <c r="K559" i="4"/>
  <c r="L559" i="4" s="1"/>
  <c r="K570" i="4"/>
  <c r="K563" i="4" s="1"/>
  <c r="K419" i="4"/>
  <c r="L419" i="4" s="1"/>
  <c r="K420" i="4"/>
  <c r="L420" i="4" s="1"/>
  <c r="K422" i="4"/>
  <c r="L422" i="4" s="1"/>
  <c r="K423" i="4"/>
  <c r="L423" i="4" s="1"/>
  <c r="K424" i="4"/>
  <c r="L424" i="4" s="1"/>
  <c r="K427" i="4"/>
  <c r="L427" i="4" s="1"/>
  <c r="K429" i="4"/>
  <c r="L429" i="4" s="1"/>
  <c r="K430" i="4"/>
  <c r="L430" i="4" s="1"/>
  <c r="K433" i="4"/>
  <c r="L433" i="4" s="1"/>
  <c r="K434" i="4"/>
  <c r="L434" i="4" s="1"/>
  <c r="K435" i="4"/>
  <c r="L435" i="4" s="1"/>
  <c r="K439" i="4"/>
  <c r="K440" i="4"/>
  <c r="L440" i="4" s="1"/>
  <c r="K441" i="4"/>
  <c r="L441" i="4" s="1"/>
  <c r="K444" i="4"/>
  <c r="K445" i="4"/>
  <c r="L445" i="4" s="1"/>
  <c r="K457" i="4"/>
  <c r="K453" i="4" s="1"/>
  <c r="K459" i="4"/>
  <c r="K458" i="4" s="1"/>
  <c r="K382" i="4"/>
  <c r="L382" i="4" s="1"/>
  <c r="K383" i="4"/>
  <c r="L383" i="4" s="1"/>
  <c r="K385" i="4"/>
  <c r="K386" i="4"/>
  <c r="L386" i="4" s="1"/>
  <c r="K387" i="4"/>
  <c r="L387" i="4" s="1"/>
  <c r="K390" i="4"/>
  <c r="L390" i="4" s="1"/>
  <c r="K392" i="4"/>
  <c r="K393" i="4"/>
  <c r="L393" i="4" s="1"/>
  <c r="K395" i="4"/>
  <c r="L395" i="4" s="1"/>
  <c r="K396" i="4"/>
  <c r="L396" i="4" s="1"/>
  <c r="K397" i="4"/>
  <c r="L397" i="4" s="1"/>
  <c r="K399" i="4"/>
  <c r="L399" i="4" s="1"/>
  <c r="K400" i="4"/>
  <c r="K401" i="4"/>
  <c r="L401" i="4" s="1"/>
  <c r="K403" i="4"/>
  <c r="L403" i="4" s="1"/>
  <c r="K405" i="4"/>
  <c r="K406" i="4"/>
  <c r="L406" i="4" s="1"/>
  <c r="K407" i="4"/>
  <c r="L407" i="4" s="1"/>
  <c r="K409" i="4"/>
  <c r="L409" i="4" s="1"/>
  <c r="K411" i="4"/>
  <c r="L411" i="4" s="1"/>
  <c r="K350" i="4"/>
  <c r="L350" i="4" s="1"/>
  <c r="K351" i="4"/>
  <c r="L351" i="4" s="1"/>
  <c r="K353" i="4"/>
  <c r="K354" i="4"/>
  <c r="K355" i="4"/>
  <c r="L355" i="4" s="1"/>
  <c r="K359" i="4"/>
  <c r="L359" i="4" s="1"/>
  <c r="K361" i="4"/>
  <c r="K362" i="4"/>
  <c r="L362" i="4" s="1"/>
  <c r="K363" i="4"/>
  <c r="L363" i="4" s="1"/>
  <c r="K368" i="4"/>
  <c r="L368" i="4" s="1"/>
  <c r="K371" i="4"/>
  <c r="K373" i="4"/>
  <c r="L373" i="4" s="1"/>
  <c r="K302" i="4"/>
  <c r="L302" i="4" s="1"/>
  <c r="K303" i="4"/>
  <c r="L303" i="4" s="1"/>
  <c r="K305" i="4"/>
  <c r="K306" i="4"/>
  <c r="L306" i="4" s="1"/>
  <c r="K307" i="4"/>
  <c r="L307" i="4" s="1"/>
  <c r="K310" i="4"/>
  <c r="L310" i="4" s="1"/>
  <c r="K312" i="4"/>
  <c r="K313" i="4"/>
  <c r="L313" i="4" s="1"/>
  <c r="K314" i="4"/>
  <c r="L314" i="4" s="1"/>
  <c r="K317" i="4"/>
  <c r="K318" i="4"/>
  <c r="L318" i="4" s="1"/>
  <c r="K319" i="4"/>
  <c r="L319" i="4" s="1"/>
  <c r="K320" i="4"/>
  <c r="L320" i="4" s="1"/>
  <c r="K321" i="4"/>
  <c r="L321" i="4" s="1"/>
  <c r="K322" i="4"/>
  <c r="L322" i="4" s="1"/>
  <c r="K323" i="4"/>
  <c r="L323" i="4" s="1"/>
  <c r="K324" i="4"/>
  <c r="L324" i="4" s="1"/>
  <c r="K325" i="4"/>
  <c r="L325" i="4" s="1"/>
  <c r="K326" i="4"/>
  <c r="L326" i="4" s="1"/>
  <c r="K327" i="4"/>
  <c r="L327" i="4" s="1"/>
  <c r="K329" i="4"/>
  <c r="K330" i="4"/>
  <c r="L330" i="4" s="1"/>
  <c r="K331" i="4"/>
  <c r="L331" i="4" s="1"/>
  <c r="K338" i="4"/>
  <c r="K339" i="4"/>
  <c r="K264" i="4"/>
  <c r="L264" i="4" s="1"/>
  <c r="K265" i="4"/>
  <c r="L265" i="4" s="1"/>
  <c r="K267" i="4"/>
  <c r="K268" i="4"/>
  <c r="L268" i="4" s="1"/>
  <c r="K269" i="4"/>
  <c r="L269" i="4" s="1"/>
  <c r="K270" i="4"/>
  <c r="K273" i="4"/>
  <c r="L273" i="4" s="1"/>
  <c r="K275" i="4"/>
  <c r="K276" i="4"/>
  <c r="L276" i="4" s="1"/>
  <c r="K277" i="4"/>
  <c r="L277" i="4" s="1"/>
  <c r="K279" i="4"/>
  <c r="L279" i="4" s="1"/>
  <c r="K280" i="4"/>
  <c r="L280" i="4" s="1"/>
  <c r="K282" i="4"/>
  <c r="L282" i="4" s="1"/>
  <c r="K283" i="4"/>
  <c r="L283" i="4" s="1"/>
  <c r="K284" i="4"/>
  <c r="K286" i="4"/>
  <c r="K287" i="4"/>
  <c r="L287" i="4" s="1"/>
  <c r="K294" i="4"/>
  <c r="L294" i="4" s="1"/>
  <c r="K240" i="4"/>
  <c r="L240" i="4" s="1"/>
  <c r="K242" i="4"/>
  <c r="K243" i="4"/>
  <c r="L243" i="4" s="1"/>
  <c r="K246" i="4"/>
  <c r="L246" i="4" s="1"/>
  <c r="K248" i="4"/>
  <c r="L248" i="4" s="1"/>
  <c r="K249" i="4"/>
  <c r="L249" i="4" s="1"/>
  <c r="K251" i="4"/>
  <c r="K252" i="4"/>
  <c r="L252" i="4" s="1"/>
  <c r="K253" i="4"/>
  <c r="L253" i="4" s="1"/>
  <c r="K255" i="4"/>
  <c r="K239" i="4"/>
  <c r="L239" i="4" s="1"/>
  <c r="G410" i="4"/>
  <c r="H410" i="4"/>
  <c r="I410" i="4"/>
  <c r="J410" i="4"/>
  <c r="F410" i="4"/>
  <c r="K96" i="4"/>
  <c r="L96" i="4" s="1"/>
  <c r="K542" i="4" l="1"/>
  <c r="K328" i="4"/>
  <c r="L549" i="4"/>
  <c r="L392" i="4"/>
  <c r="K391" i="4"/>
  <c r="K285" i="4"/>
  <c r="L338" i="4"/>
  <c r="K334" i="4"/>
  <c r="L603" i="4"/>
  <c r="K602" i="4"/>
  <c r="L267" i="4"/>
  <c r="K15" i="4"/>
  <c r="L242" i="4"/>
  <c r="K241" i="4"/>
  <c r="L317" i="4"/>
  <c r="K311" i="4"/>
  <c r="L543" i="4"/>
  <c r="K437" i="4"/>
  <c r="L251" i="4"/>
  <c r="K92" i="4"/>
  <c r="K99" i="4"/>
  <c r="L444" i="4"/>
  <c r="K443" i="4"/>
  <c r="K274" i="4"/>
  <c r="L329" i="4"/>
  <c r="L286" i="4"/>
  <c r="L255" i="4"/>
  <c r="K149" i="4"/>
  <c r="K360" i="4"/>
  <c r="K370" i="4"/>
  <c r="L439" i="4"/>
  <c r="L284" i="4"/>
  <c r="L275" i="4"/>
  <c r="L354" i="4"/>
  <c r="K352" i="4"/>
  <c r="L459" i="4"/>
  <c r="K384" i="4"/>
  <c r="K304" i="4"/>
  <c r="K471" i="4"/>
  <c r="L457" i="4"/>
  <c r="L570" i="4"/>
  <c r="L405" i="4"/>
  <c r="K404" i="4"/>
  <c r="L305" i="4"/>
  <c r="L270" i="4"/>
  <c r="L385" i="4"/>
  <c r="L312" i="4"/>
  <c r="L400" i="4"/>
  <c r="L361" i="4"/>
  <c r="L371" i="4"/>
  <c r="L353" i="4"/>
  <c r="L523" i="4"/>
  <c r="L529" i="4"/>
  <c r="L510" i="4"/>
  <c r="K509" i="4"/>
  <c r="L509" i="4" s="1"/>
  <c r="L499" i="4"/>
  <c r="L497" i="4"/>
  <c r="L483" i="4"/>
  <c r="K482" i="4"/>
  <c r="L482" i="4" s="1"/>
  <c r="L472" i="4"/>
  <c r="L339" i="4"/>
  <c r="K410" i="4"/>
  <c r="L410" i="4" s="1"/>
  <c r="L542" i="4" l="1"/>
  <c r="J300" i="4"/>
  <c r="I590" i="4" l="1"/>
  <c r="J590" i="4"/>
  <c r="H588" i="4"/>
  <c r="I588" i="4"/>
  <c r="J588" i="4"/>
  <c r="I582" i="4"/>
  <c r="J582" i="4"/>
  <c r="H579" i="4"/>
  <c r="I579" i="4"/>
  <c r="J579" i="4"/>
  <c r="I550" i="4"/>
  <c r="J550" i="4"/>
  <c r="G479" i="4"/>
  <c r="H479" i="4"/>
  <c r="I479" i="4"/>
  <c r="J479" i="4"/>
  <c r="H468" i="4"/>
  <c r="I428" i="4"/>
  <c r="J428" i="4"/>
  <c r="G426" i="4"/>
  <c r="H426" i="4"/>
  <c r="I426" i="4"/>
  <c r="J426" i="4"/>
  <c r="I421" i="4"/>
  <c r="J421" i="4"/>
  <c r="G418" i="4"/>
  <c r="H418" i="4"/>
  <c r="I418" i="4"/>
  <c r="J418" i="4"/>
  <c r="G408" i="4"/>
  <c r="H408" i="4"/>
  <c r="I408" i="4"/>
  <c r="J408" i="4"/>
  <c r="G402" i="4"/>
  <c r="H402" i="4"/>
  <c r="I402" i="4"/>
  <c r="J402" i="4"/>
  <c r="G389" i="4"/>
  <c r="H389" i="4"/>
  <c r="I389" i="4"/>
  <c r="J389" i="4"/>
  <c r="G381" i="4"/>
  <c r="H381" i="4"/>
  <c r="I381" i="4"/>
  <c r="J381" i="4"/>
  <c r="G358" i="4"/>
  <c r="H358" i="4"/>
  <c r="I358" i="4"/>
  <c r="J358" i="4"/>
  <c r="G349" i="4"/>
  <c r="H349" i="4"/>
  <c r="I349" i="4"/>
  <c r="J349" i="4"/>
  <c r="G309" i="4"/>
  <c r="H309" i="4"/>
  <c r="H300" i="4" s="1"/>
  <c r="I309" i="4"/>
  <c r="G301" i="4"/>
  <c r="I301" i="4"/>
  <c r="G293" i="4"/>
  <c r="H293" i="4"/>
  <c r="I293" i="4"/>
  <c r="J293" i="4"/>
  <c r="G272" i="4"/>
  <c r="H272" i="4"/>
  <c r="H262" i="4" s="1"/>
  <c r="I272" i="4"/>
  <c r="J272" i="4"/>
  <c r="I266" i="4"/>
  <c r="J266" i="4"/>
  <c r="G263" i="4"/>
  <c r="I263" i="4"/>
  <c r="J263" i="4"/>
  <c r="G254" i="4"/>
  <c r="H254" i="4"/>
  <c r="I254" i="4"/>
  <c r="J254" i="4"/>
  <c r="I247" i="4"/>
  <c r="J247" i="4"/>
  <c r="G245" i="4"/>
  <c r="H245" i="4"/>
  <c r="I245" i="4"/>
  <c r="J245" i="4"/>
  <c r="G238" i="4"/>
  <c r="I238" i="4"/>
  <c r="J238" i="4"/>
  <c r="I262" i="4" l="1"/>
  <c r="J262" i="4"/>
  <c r="G262" i="4"/>
  <c r="K550" i="4"/>
  <c r="G417" i="4"/>
  <c r="G467" i="4"/>
  <c r="H237" i="4"/>
  <c r="H578" i="4"/>
  <c r="J417" i="4"/>
  <c r="H417" i="4"/>
  <c r="J467" i="4"/>
  <c r="K428" i="4"/>
  <c r="H467" i="4"/>
  <c r="I467" i="4"/>
  <c r="K582" i="4"/>
  <c r="I417" i="4"/>
  <c r="I380" i="4"/>
  <c r="G578" i="4"/>
  <c r="J380" i="4"/>
  <c r="H380" i="4"/>
  <c r="G380" i="4"/>
  <c r="I348" i="4"/>
  <c r="J578" i="4"/>
  <c r="J348" i="4"/>
  <c r="I300" i="4"/>
  <c r="G348" i="4"/>
  <c r="G237" i="4"/>
  <c r="J237" i="4"/>
  <c r="I237" i="4"/>
  <c r="K309" i="4"/>
  <c r="K468" i="4"/>
  <c r="K479" i="4"/>
  <c r="K481" i="4"/>
  <c r="K301" i="4"/>
  <c r="K579" i="4"/>
  <c r="K588" i="4"/>
  <c r="K590" i="4"/>
  <c r="K238" i="4"/>
  <c r="K245" i="4"/>
  <c r="K247" i="4"/>
  <c r="K254" i="4"/>
  <c r="K263" i="4"/>
  <c r="K266" i="4"/>
  <c r="K272" i="4"/>
  <c r="K293" i="4"/>
  <c r="K349" i="4"/>
  <c r="K358" i="4"/>
  <c r="K381" i="4"/>
  <c r="K389" i="4"/>
  <c r="K402" i="4"/>
  <c r="K408" i="4"/>
  <c r="K418" i="4"/>
  <c r="K421" i="4"/>
  <c r="K426" i="4"/>
  <c r="G300" i="4"/>
  <c r="I578" i="4"/>
  <c r="H348" i="4"/>
  <c r="F588" i="4"/>
  <c r="F579" i="4"/>
  <c r="K262" i="4" l="1"/>
  <c r="K417" i="4"/>
  <c r="K467" i="4"/>
  <c r="K380" i="4"/>
  <c r="K348" i="4"/>
  <c r="K237" i="4"/>
  <c r="K300" i="4"/>
  <c r="K578" i="4"/>
  <c r="L582" i="4"/>
  <c r="L588" i="4"/>
  <c r="L606" i="4"/>
  <c r="L602" i="4"/>
  <c r="L579" i="4"/>
  <c r="L590" i="4"/>
  <c r="F578" i="4"/>
  <c r="L578" i="4" l="1"/>
  <c r="L550" i="4"/>
  <c r="L538" i="4"/>
  <c r="L481" i="4"/>
  <c r="F479" i="4"/>
  <c r="L471" i="4"/>
  <c r="F468" i="4"/>
  <c r="F467" i="4" l="1"/>
  <c r="L479" i="4"/>
  <c r="L468" i="4"/>
  <c r="L458" i="4" l="1"/>
  <c r="L453" i="4"/>
  <c r="L443" i="4"/>
  <c r="L437" i="4"/>
  <c r="L428" i="4"/>
  <c r="F426" i="4"/>
  <c r="L426" i="4" s="1"/>
  <c r="L421" i="4"/>
  <c r="F418" i="4"/>
  <c r="L384" i="4"/>
  <c r="L404" i="4"/>
  <c r="F408" i="4"/>
  <c r="L408" i="4" s="1"/>
  <c r="F402" i="4"/>
  <c r="L402" i="4" s="1"/>
  <c r="L391" i="4"/>
  <c r="F389" i="4"/>
  <c r="L389" i="4" s="1"/>
  <c r="F381" i="4"/>
  <c r="L352" i="4"/>
  <c r="L370" i="4"/>
  <c r="L360" i="4"/>
  <c r="F358" i="4"/>
  <c r="F349" i="4"/>
  <c r="L349" i="4" s="1"/>
  <c r="L334" i="4"/>
  <c r="L311" i="4"/>
  <c r="L328" i="4"/>
  <c r="F309" i="4"/>
  <c r="L309" i="4" s="1"/>
  <c r="L304" i="4"/>
  <c r="F301" i="4"/>
  <c r="L301" i="4" s="1"/>
  <c r="F293" i="4"/>
  <c r="L293" i="4" s="1"/>
  <c r="L266" i="4"/>
  <c r="L274" i="4"/>
  <c r="L285" i="4"/>
  <c r="F272" i="4"/>
  <c r="F263" i="4"/>
  <c r="F254" i="4"/>
  <c r="L254" i="4" s="1"/>
  <c r="L247" i="4"/>
  <c r="F245" i="4"/>
  <c r="L241" i="4"/>
  <c r="F238" i="4"/>
  <c r="L238" i="4" s="1"/>
  <c r="L263" i="4" l="1"/>
  <c r="F262" i="4"/>
  <c r="L262" i="4" s="1"/>
  <c r="L418" i="4"/>
  <c r="F417" i="4"/>
  <c r="L417" i="4" s="1"/>
  <c r="F380" i="4"/>
  <c r="L380" i="4" s="1"/>
  <c r="L245" i="4"/>
  <c r="L272" i="4"/>
  <c r="L358" i="4"/>
  <c r="L381" i="4"/>
  <c r="F348" i="4"/>
  <c r="L348" i="4" s="1"/>
  <c r="F300" i="4"/>
  <c r="L300" i="4" s="1"/>
  <c r="F237" i="4"/>
  <c r="L237" i="4" s="1"/>
  <c r="K187" i="4" l="1"/>
  <c r="K186" i="4" l="1"/>
  <c r="K179" i="4" s="1"/>
  <c r="L187" i="4"/>
  <c r="K687" i="4"/>
  <c r="L687" i="4" s="1"/>
  <c r="L186" i="4" l="1"/>
  <c r="H38" i="3"/>
  <c r="K103" i="4"/>
  <c r="L103" i="4" s="1"/>
  <c r="J38" i="3" l="1"/>
  <c r="H35" i="3"/>
  <c r="J35" i="3" s="1"/>
  <c r="I38" i="3"/>
  <c r="L221" i="4"/>
  <c r="F38" i="1"/>
  <c r="I35" i="3" l="1"/>
  <c r="C8" i="2"/>
  <c r="C7" i="2" s="1"/>
  <c r="H735" i="4" l="1"/>
  <c r="G735" i="4"/>
  <c r="K195" i="4" l="1"/>
  <c r="L195" i="4" s="1"/>
  <c r="F79" i="4" l="1"/>
  <c r="C26" i="3" s="1"/>
  <c r="G79" i="4"/>
  <c r="D26" i="3" s="1"/>
  <c r="H79" i="4"/>
  <c r="I79" i="4"/>
  <c r="F26" i="3" s="1"/>
  <c r="J79" i="4"/>
  <c r="G26" i="3" s="1"/>
  <c r="G60" i="4"/>
  <c r="E26" i="3" l="1"/>
  <c r="K147" i="4"/>
  <c r="L148" i="4" s="1"/>
  <c r="L196" i="4" l="1"/>
  <c r="K194" i="4"/>
  <c r="K214" i="4"/>
  <c r="K146" i="4"/>
  <c r="L214" i="4" l="1"/>
  <c r="K213" i="4"/>
  <c r="L147" i="4"/>
  <c r="L146" i="4"/>
  <c r="I108" i="2" l="1"/>
  <c r="I106" i="2"/>
  <c r="D104" i="2"/>
  <c r="E104" i="2"/>
  <c r="F105" i="2"/>
  <c r="F104" i="2" s="1"/>
  <c r="G105" i="2"/>
  <c r="G104" i="2" s="1"/>
  <c r="C105" i="2"/>
  <c r="H105" i="2" l="1"/>
  <c r="H104" i="2" s="1"/>
  <c r="F33" i="1" s="1"/>
  <c r="I105" i="2" l="1"/>
  <c r="G17" i="3"/>
  <c r="G16" i="3" s="1"/>
  <c r="F17" i="3"/>
  <c r="F16" i="3" s="1"/>
  <c r="E17" i="3"/>
  <c r="E16" i="3" s="1"/>
  <c r="G15" i="3"/>
  <c r="G9" i="3"/>
  <c r="F15" i="3"/>
  <c r="F9" i="3"/>
  <c r="K78" i="4"/>
  <c r="L78" i="4" l="1"/>
  <c r="F8" i="3"/>
  <c r="G8" i="3"/>
  <c r="I761" i="4"/>
  <c r="K757" i="4"/>
  <c r="K760" i="4"/>
  <c r="K762" i="4"/>
  <c r="L762" i="4" s="1"/>
  <c r="K764" i="4"/>
  <c r="L764" i="4" s="1"/>
  <c r="K765" i="4"/>
  <c r="L765" i="4" s="1"/>
  <c r="K767" i="4"/>
  <c r="K768" i="4"/>
  <c r="L768" i="4" s="1"/>
  <c r="K752" i="4"/>
  <c r="K753" i="4"/>
  <c r="K756" i="4"/>
  <c r="L750" i="4"/>
  <c r="L749" i="4"/>
  <c r="I766" i="4"/>
  <c r="J766" i="4"/>
  <c r="I763" i="4"/>
  <c r="J763" i="4"/>
  <c r="J761" i="4"/>
  <c r="J757" i="4"/>
  <c r="I757" i="4"/>
  <c r="H757" i="4"/>
  <c r="G757" i="4"/>
  <c r="I748" i="4"/>
  <c r="J748" i="4"/>
  <c r="K751" i="4" l="1"/>
  <c r="I759" i="4"/>
  <c r="J759" i="4"/>
  <c r="L760" i="4"/>
  <c r="L756" i="4"/>
  <c r="L753" i="4"/>
  <c r="L752" i="4"/>
  <c r="K761" i="4"/>
  <c r="L758" i="4"/>
  <c r="L767" i="4"/>
  <c r="K766" i="4"/>
  <c r="K748" i="4"/>
  <c r="K763" i="4"/>
  <c r="J747" i="4"/>
  <c r="I747" i="4"/>
  <c r="J682" i="4"/>
  <c r="I682" i="4"/>
  <c r="J684" i="4"/>
  <c r="I684" i="4"/>
  <c r="J696" i="4"/>
  <c r="I696" i="4"/>
  <c r="J699" i="4"/>
  <c r="G25" i="3" s="1"/>
  <c r="I699" i="4"/>
  <c r="F25" i="3" s="1"/>
  <c r="J736" i="4"/>
  <c r="J735" i="4" s="1"/>
  <c r="I736" i="4"/>
  <c r="G34" i="3"/>
  <c r="F34" i="3"/>
  <c r="K713" i="4"/>
  <c r="L713" i="4" s="1"/>
  <c r="K716" i="4"/>
  <c r="K717" i="4"/>
  <c r="L717" i="4" s="1"/>
  <c r="K718" i="4"/>
  <c r="K734" i="4"/>
  <c r="K732" i="4" s="1"/>
  <c r="K737" i="4"/>
  <c r="K736" i="4" s="1"/>
  <c r="L700" i="4"/>
  <c r="L701" i="4"/>
  <c r="K703" i="4"/>
  <c r="K704" i="4"/>
  <c r="L704" i="4" s="1"/>
  <c r="K706" i="4"/>
  <c r="K708" i="4"/>
  <c r="L708" i="4" s="1"/>
  <c r="L710" i="4"/>
  <c r="K711" i="4"/>
  <c r="L711" i="4" s="1"/>
  <c r="K712" i="4"/>
  <c r="L712" i="4" s="1"/>
  <c r="K688" i="4"/>
  <c r="L688" i="4" s="1"/>
  <c r="K689" i="4"/>
  <c r="L689" i="4" s="1"/>
  <c r="K692" i="4"/>
  <c r="K693" i="4"/>
  <c r="L693" i="4" s="1"/>
  <c r="K695" i="4"/>
  <c r="L695" i="4" s="1"/>
  <c r="K697" i="4"/>
  <c r="L697" i="4" s="1"/>
  <c r="K698" i="4"/>
  <c r="L698" i="4" s="1"/>
  <c r="K681" i="4"/>
  <c r="L681" i="4" s="1"/>
  <c r="K683" i="4"/>
  <c r="K685" i="4"/>
  <c r="K686" i="4"/>
  <c r="L686" i="4" s="1"/>
  <c r="J678" i="4"/>
  <c r="I678" i="4"/>
  <c r="L669" i="4"/>
  <c r="L672" i="4"/>
  <c r="L673" i="4"/>
  <c r="L674" i="4"/>
  <c r="L676" i="4"/>
  <c r="L677" i="4"/>
  <c r="L668" i="4"/>
  <c r="J667" i="4"/>
  <c r="I667" i="4"/>
  <c r="K705" i="4" l="1"/>
  <c r="K691" i="4"/>
  <c r="K715" i="4"/>
  <c r="L718" i="4"/>
  <c r="K684" i="4"/>
  <c r="K759" i="4"/>
  <c r="L716" i="4"/>
  <c r="L692" i="4"/>
  <c r="L671" i="4"/>
  <c r="L706" i="4"/>
  <c r="L703" i="4"/>
  <c r="K702" i="4"/>
  <c r="I746" i="4"/>
  <c r="I745" i="4" s="1"/>
  <c r="J746" i="4"/>
  <c r="J745" i="4" s="1"/>
  <c r="L685" i="4"/>
  <c r="I714" i="4"/>
  <c r="K678" i="4"/>
  <c r="L679" i="4"/>
  <c r="L734" i="4"/>
  <c r="J714" i="4"/>
  <c r="K747" i="4"/>
  <c r="K682" i="4"/>
  <c r="L683" i="4"/>
  <c r="K735" i="4"/>
  <c r="L737" i="4"/>
  <c r="K696" i="4"/>
  <c r="K667" i="4"/>
  <c r="K699" i="4"/>
  <c r="J680" i="4"/>
  <c r="I680" i="4"/>
  <c r="I735" i="4"/>
  <c r="J666" i="4"/>
  <c r="I666" i="4"/>
  <c r="K656" i="4"/>
  <c r="K657" i="4"/>
  <c r="L657" i="4" s="1"/>
  <c r="K651" i="4"/>
  <c r="L651" i="4" s="1"/>
  <c r="K652" i="4"/>
  <c r="L652" i="4" s="1"/>
  <c r="K653" i="4"/>
  <c r="L653" i="4" s="1"/>
  <c r="K654" i="4"/>
  <c r="L654" i="4" s="1"/>
  <c r="J644" i="4"/>
  <c r="I644" i="4"/>
  <c r="K642" i="4"/>
  <c r="L642" i="4" s="1"/>
  <c r="K643" i="4"/>
  <c r="L643" i="4" s="1"/>
  <c r="K645" i="4"/>
  <c r="K649" i="4"/>
  <c r="K650" i="4"/>
  <c r="L650" i="4" s="1"/>
  <c r="J641" i="4"/>
  <c r="I641" i="4"/>
  <c r="F23" i="3" s="1"/>
  <c r="J637" i="4"/>
  <c r="I637" i="4"/>
  <c r="J634" i="4"/>
  <c r="I634" i="4"/>
  <c r="K629" i="4"/>
  <c r="K631" i="4"/>
  <c r="K633" i="4"/>
  <c r="K635" i="4"/>
  <c r="L635" i="4" s="1"/>
  <c r="K636" i="4"/>
  <c r="L636" i="4" s="1"/>
  <c r="K638" i="4"/>
  <c r="K640" i="4"/>
  <c r="L640" i="4" s="1"/>
  <c r="J632" i="4"/>
  <c r="I632" i="4"/>
  <c r="J628" i="4"/>
  <c r="I628" i="4"/>
  <c r="J618" i="4"/>
  <c r="I618" i="4"/>
  <c r="K620" i="4"/>
  <c r="L620" i="4" s="1"/>
  <c r="K622" i="4"/>
  <c r="K623" i="4"/>
  <c r="K624" i="4"/>
  <c r="H12" i="3" s="1"/>
  <c r="K627" i="4"/>
  <c r="K619" i="4"/>
  <c r="J228" i="4"/>
  <c r="G43" i="3" s="1"/>
  <c r="I228" i="4"/>
  <c r="F43" i="3" s="1"/>
  <c r="K229" i="4"/>
  <c r="K227" i="4"/>
  <c r="L227" i="4" s="1"/>
  <c r="J226" i="4"/>
  <c r="G42" i="3" s="1"/>
  <c r="I226" i="4"/>
  <c r="F42" i="3" s="1"/>
  <c r="K220" i="4"/>
  <c r="K216" i="4" s="1"/>
  <c r="K203" i="4"/>
  <c r="K204" i="4"/>
  <c r="L204" i="4" s="1"/>
  <c r="K193" i="4"/>
  <c r="L193" i="4" s="1"/>
  <c r="J192" i="4"/>
  <c r="I192" i="4"/>
  <c r="H192" i="4"/>
  <c r="H191" i="4" s="1"/>
  <c r="G192" i="4"/>
  <c r="G191" i="4" s="1"/>
  <c r="F192" i="4"/>
  <c r="F191" i="4" s="1"/>
  <c r="J188" i="4"/>
  <c r="G39" i="3" s="1"/>
  <c r="I188" i="4"/>
  <c r="F39" i="3" s="1"/>
  <c r="G32" i="3"/>
  <c r="F32" i="3"/>
  <c r="K159" i="4"/>
  <c r="K160" i="4"/>
  <c r="L160" i="4" s="1"/>
  <c r="K161" i="4"/>
  <c r="L161" i="4" s="1"/>
  <c r="K162" i="4"/>
  <c r="L162" i="4" s="1"/>
  <c r="K173" i="4"/>
  <c r="K174" i="4"/>
  <c r="L174" i="4" s="1"/>
  <c r="K175" i="4"/>
  <c r="L175" i="4" s="1"/>
  <c r="K189" i="4"/>
  <c r="K153" i="4"/>
  <c r="L153" i="4" s="1"/>
  <c r="K152" i="4"/>
  <c r="L152" i="4" s="1"/>
  <c r="K151" i="4"/>
  <c r="L151" i="4" s="1"/>
  <c r="K150" i="4"/>
  <c r="L150" i="4" s="1"/>
  <c r="K145" i="4"/>
  <c r="L145" i="4" s="1"/>
  <c r="K144" i="4"/>
  <c r="L144" i="4" s="1"/>
  <c r="J113" i="4"/>
  <c r="F113" i="4"/>
  <c r="G31" i="3"/>
  <c r="F31" i="3"/>
  <c r="K117" i="4"/>
  <c r="K114" i="4" s="1"/>
  <c r="K122" i="4"/>
  <c r="K123" i="4"/>
  <c r="L123" i="4" s="1"/>
  <c r="K124" i="4"/>
  <c r="L124" i="4" s="1"/>
  <c r="K129" i="4"/>
  <c r="L129" i="4" s="1"/>
  <c r="K130" i="4"/>
  <c r="L130" i="4" s="1"/>
  <c r="K131" i="4"/>
  <c r="K137" i="4"/>
  <c r="K138" i="4"/>
  <c r="L138" i="4" s="1"/>
  <c r="K139" i="4"/>
  <c r="L139" i="4" s="1"/>
  <c r="K140" i="4"/>
  <c r="K141" i="4"/>
  <c r="L141" i="4" s="1"/>
  <c r="K142" i="4"/>
  <c r="K143" i="4"/>
  <c r="L143" i="4" s="1"/>
  <c r="G29" i="3"/>
  <c r="F29" i="3"/>
  <c r="K107" i="4"/>
  <c r="L107" i="4" s="1"/>
  <c r="K108" i="4"/>
  <c r="L108" i="4" s="1"/>
  <c r="K109" i="4"/>
  <c r="L109" i="4" s="1"/>
  <c r="K112" i="4"/>
  <c r="L112" i="4" s="1"/>
  <c r="K106" i="4"/>
  <c r="L106" i="4" s="1"/>
  <c r="J64" i="4"/>
  <c r="I64" i="4"/>
  <c r="K97" i="4"/>
  <c r="L97" i="4" s="1"/>
  <c r="L99" i="4"/>
  <c r="K100" i="4"/>
  <c r="L100" i="4" s="1"/>
  <c r="K101" i="4"/>
  <c r="L101" i="4" s="1"/>
  <c r="K104" i="4"/>
  <c r="K105" i="4"/>
  <c r="K80" i="4"/>
  <c r="L80" i="4" s="1"/>
  <c r="K81" i="4"/>
  <c r="L81" i="4" s="1"/>
  <c r="K82" i="4"/>
  <c r="L82" i="4" s="1"/>
  <c r="K83" i="4"/>
  <c r="L83" i="4" s="1"/>
  <c r="K86" i="4"/>
  <c r="K91" i="4"/>
  <c r="L91" i="4" s="1"/>
  <c r="L92" i="4"/>
  <c r="K94" i="4"/>
  <c r="L94" i="4" s="1"/>
  <c r="K54" i="4"/>
  <c r="K55" i="4"/>
  <c r="L55" i="4" s="1"/>
  <c r="K56" i="4"/>
  <c r="L56" i="4" s="1"/>
  <c r="L57" i="4"/>
  <c r="K58" i="4"/>
  <c r="L58" i="4" s="1"/>
  <c r="K59" i="4"/>
  <c r="L59" i="4" s="1"/>
  <c r="K62" i="4"/>
  <c r="K63" i="4"/>
  <c r="L63" i="4" s="1"/>
  <c r="K65" i="4"/>
  <c r="L65" i="4" s="1"/>
  <c r="K68" i="4"/>
  <c r="K69" i="4"/>
  <c r="L69" i="4" s="1"/>
  <c r="K70" i="4"/>
  <c r="L70" i="4" s="1"/>
  <c r="L71" i="4"/>
  <c r="K72" i="4"/>
  <c r="L72" i="4" s="1"/>
  <c r="K73" i="4"/>
  <c r="L73" i="4" s="1"/>
  <c r="K74" i="4"/>
  <c r="L74" i="4" s="1"/>
  <c r="K75" i="4"/>
  <c r="L75" i="4" s="1"/>
  <c r="K76" i="4"/>
  <c r="L76" i="4" s="1"/>
  <c r="K77" i="4"/>
  <c r="L77" i="4" s="1"/>
  <c r="K53" i="4"/>
  <c r="K39" i="4"/>
  <c r="K40" i="4"/>
  <c r="L40" i="4" s="1"/>
  <c r="K41" i="4"/>
  <c r="L41" i="4" s="1"/>
  <c r="K42" i="4"/>
  <c r="L42" i="4" s="1"/>
  <c r="K43" i="4"/>
  <c r="L43" i="4" s="1"/>
  <c r="K49" i="4"/>
  <c r="L49" i="4" s="1"/>
  <c r="K23" i="4"/>
  <c r="L23" i="4" s="1"/>
  <c r="K26" i="4"/>
  <c r="L26" i="4" s="1"/>
  <c r="K27" i="4"/>
  <c r="L27" i="4" s="1"/>
  <c r="K28" i="4"/>
  <c r="K29" i="4"/>
  <c r="L29" i="4" s="1"/>
  <c r="K30" i="4"/>
  <c r="L30" i="4" s="1"/>
  <c r="K31" i="4"/>
  <c r="L31" i="4" s="1"/>
  <c r="K34" i="4"/>
  <c r="K35" i="4"/>
  <c r="L35" i="4" s="1"/>
  <c r="K36" i="4"/>
  <c r="L36" i="4" s="1"/>
  <c r="K16" i="4"/>
  <c r="K17" i="4"/>
  <c r="H14" i="3"/>
  <c r="K21" i="4"/>
  <c r="K136" i="4" l="1"/>
  <c r="L131" i="4"/>
  <c r="K84" i="4"/>
  <c r="K172" i="4"/>
  <c r="L203" i="4"/>
  <c r="K200" i="4"/>
  <c r="K51" i="4"/>
  <c r="L51" i="4" s="1"/>
  <c r="K648" i="4"/>
  <c r="L656" i="4"/>
  <c r="K655" i="4"/>
  <c r="L34" i="4"/>
  <c r="K32" i="4"/>
  <c r="L117" i="4"/>
  <c r="J12" i="3"/>
  <c r="I12" i="3"/>
  <c r="J14" i="3"/>
  <c r="I14" i="3"/>
  <c r="L105" i="4"/>
  <c r="K158" i="4"/>
  <c r="L142" i="4"/>
  <c r="K60" i="4"/>
  <c r="K66" i="4"/>
  <c r="H25" i="3" s="1"/>
  <c r="K37" i="4"/>
  <c r="L28" i="4"/>
  <c r="K25" i="4"/>
  <c r="L140" i="4"/>
  <c r="K714" i="4"/>
  <c r="L149" i="4"/>
  <c r="I630" i="4"/>
  <c r="J630" i="4"/>
  <c r="L53" i="4"/>
  <c r="K621" i="4"/>
  <c r="K14" i="4"/>
  <c r="L122" i="4"/>
  <c r="L39" i="4"/>
  <c r="L104" i="4"/>
  <c r="L62" i="4"/>
  <c r="L54" i="4"/>
  <c r="L638" i="4"/>
  <c r="K637" i="4"/>
  <c r="L201" i="4"/>
  <c r="F30" i="3"/>
  <c r="F28" i="3" s="1"/>
  <c r="G30" i="3"/>
  <c r="G28" i="3" s="1"/>
  <c r="L86" i="4"/>
  <c r="L649" i="4"/>
  <c r="L631" i="4"/>
  <c r="H10" i="3"/>
  <c r="H15" i="3"/>
  <c r="L623" i="4"/>
  <c r="L624" i="4"/>
  <c r="L627" i="4"/>
  <c r="E15" i="3"/>
  <c r="E8" i="3" s="1"/>
  <c r="H11" i="3"/>
  <c r="L220" i="4"/>
  <c r="L68" i="4"/>
  <c r="L173" i="4"/>
  <c r="L622" i="4"/>
  <c r="C41" i="3"/>
  <c r="L18" i="4"/>
  <c r="L21" i="4"/>
  <c r="L17" i="4"/>
  <c r="L20" i="4"/>
  <c r="L16" i="4"/>
  <c r="H9" i="3"/>
  <c r="L15" i="4"/>
  <c r="G24" i="3"/>
  <c r="G21" i="3"/>
  <c r="L202" i="4"/>
  <c r="I665" i="4"/>
  <c r="I664" i="4" s="1"/>
  <c r="F22" i="3"/>
  <c r="L159" i="4"/>
  <c r="H17" i="3"/>
  <c r="F20" i="3"/>
  <c r="G22" i="3"/>
  <c r="L137" i="4"/>
  <c r="I617" i="4"/>
  <c r="G23" i="3"/>
  <c r="K618" i="4"/>
  <c r="L619" i="4"/>
  <c r="K644" i="4"/>
  <c r="L645" i="4"/>
  <c r="F21" i="3"/>
  <c r="G27" i="3"/>
  <c r="F24" i="3"/>
  <c r="K192" i="4"/>
  <c r="L192" i="4" s="1"/>
  <c r="K628" i="4"/>
  <c r="L629" i="4"/>
  <c r="K188" i="4"/>
  <c r="L189" i="4"/>
  <c r="K228" i="4"/>
  <c r="L229" i="4"/>
  <c r="K632" i="4"/>
  <c r="L633" i="4"/>
  <c r="G20" i="3"/>
  <c r="F27" i="3"/>
  <c r="J617" i="4"/>
  <c r="K666" i="4"/>
  <c r="K680" i="4"/>
  <c r="J665" i="4"/>
  <c r="J664" i="4" s="1"/>
  <c r="K641" i="4"/>
  <c r="K634" i="4"/>
  <c r="J191" i="4"/>
  <c r="J190" i="4" s="1"/>
  <c r="I191" i="4"/>
  <c r="I190" i="4" s="1"/>
  <c r="J11" i="4"/>
  <c r="G7" i="3" s="1"/>
  <c r="I11" i="4"/>
  <c r="F7" i="3" s="1"/>
  <c r="J22" i="4"/>
  <c r="I22" i="4"/>
  <c r="F19" i="3"/>
  <c r="K13" i="4"/>
  <c r="L13" i="4" s="1"/>
  <c r="K12" i="4"/>
  <c r="L12" i="4" s="1"/>
  <c r="J17" i="3" l="1"/>
  <c r="K113" i="4"/>
  <c r="K630" i="4"/>
  <c r="H8" i="3"/>
  <c r="L66" i="4"/>
  <c r="H16" i="3"/>
  <c r="I616" i="4"/>
  <c r="I615" i="4" s="1"/>
  <c r="J616" i="4"/>
  <c r="J615" i="4" s="1"/>
  <c r="F18" i="3"/>
  <c r="J10" i="4"/>
  <c r="H43" i="3"/>
  <c r="F41" i="3"/>
  <c r="F40" i="3" s="1"/>
  <c r="G41" i="3"/>
  <c r="G40" i="3" s="1"/>
  <c r="H39" i="3"/>
  <c r="I10" i="4"/>
  <c r="F6" i="3" s="1"/>
  <c r="H32" i="3"/>
  <c r="K617" i="4"/>
  <c r="J24" i="4"/>
  <c r="G19" i="3"/>
  <c r="G18" i="3" s="1"/>
  <c r="H22" i="3"/>
  <c r="F29" i="1"/>
  <c r="H29" i="3"/>
  <c r="L120" i="4"/>
  <c r="H30" i="3"/>
  <c r="H31" i="3"/>
  <c r="K665" i="4"/>
  <c r="K191" i="4"/>
  <c r="I24" i="4"/>
  <c r="J9" i="4" l="1"/>
  <c r="J8" i="4" s="1"/>
  <c r="I9" i="4"/>
  <c r="I8" i="4" s="1"/>
  <c r="F30" i="1"/>
  <c r="J30" i="3"/>
  <c r="G6" i="3"/>
  <c r="G5" i="3" s="1"/>
  <c r="G4" i="3" s="1"/>
  <c r="F5" i="3"/>
  <c r="F4" i="3" s="1"/>
  <c r="K664" i="4"/>
  <c r="H41" i="3"/>
  <c r="H33" i="2"/>
  <c r="I33" i="2" s="1"/>
  <c r="F34" i="1" l="1"/>
  <c r="F35" i="1" s="1"/>
  <c r="I41" i="3"/>
  <c r="I102" i="2"/>
  <c r="G101" i="2"/>
  <c r="F101" i="2"/>
  <c r="E101" i="2"/>
  <c r="H97" i="2"/>
  <c r="H90" i="2" s="1"/>
  <c r="H88" i="2"/>
  <c r="F24" i="1" l="1"/>
  <c r="I88" i="2"/>
  <c r="I97" i="2"/>
  <c r="I95" i="2"/>
  <c r="I94" i="2"/>
  <c r="I91" i="2"/>
  <c r="H101" i="2"/>
  <c r="F46" i="1" s="1"/>
  <c r="H45" i="2"/>
  <c r="I45" i="2" s="1"/>
  <c r="H46" i="2"/>
  <c r="I46" i="2" s="1"/>
  <c r="H50" i="2"/>
  <c r="I50" i="2" s="1"/>
  <c r="H51" i="2"/>
  <c r="I51" i="2" s="1"/>
  <c r="H52" i="2"/>
  <c r="I52" i="2" s="1"/>
  <c r="H53" i="2"/>
  <c r="I53" i="2" s="1"/>
  <c r="H55" i="2"/>
  <c r="I55" i="2" s="1"/>
  <c r="H56" i="2"/>
  <c r="I56" i="2" s="1"/>
  <c r="H57" i="2"/>
  <c r="I57" i="2" s="1"/>
  <c r="H58" i="2"/>
  <c r="I58" i="2" s="1"/>
  <c r="H59" i="2"/>
  <c r="I59" i="2" s="1"/>
  <c r="H62" i="2"/>
  <c r="I62" i="2" s="1"/>
  <c r="H64" i="2"/>
  <c r="I64" i="2" s="1"/>
  <c r="H65" i="2"/>
  <c r="I65" i="2" s="1"/>
  <c r="H66" i="2"/>
  <c r="I66" i="2" s="1"/>
  <c r="H67" i="2"/>
  <c r="I67" i="2" s="1"/>
  <c r="H68" i="2"/>
  <c r="I68" i="2" s="1"/>
  <c r="H69" i="2"/>
  <c r="H70" i="2"/>
  <c r="I70" i="2" s="1"/>
  <c r="I80" i="2"/>
  <c r="H86" i="2"/>
  <c r="I79" i="2" s="1"/>
  <c r="H87" i="2"/>
  <c r="I87" i="2" s="1"/>
  <c r="G73" i="2"/>
  <c r="H39" i="2"/>
  <c r="H40" i="2"/>
  <c r="I40" i="2" s="1"/>
  <c r="H41" i="2"/>
  <c r="I41" i="2" s="1"/>
  <c r="E37" i="2"/>
  <c r="H23" i="2"/>
  <c r="H30" i="2"/>
  <c r="I30" i="2" s="1"/>
  <c r="H31" i="2"/>
  <c r="I31" i="2" s="1"/>
  <c r="H8" i="2"/>
  <c r="I8" i="2" s="1"/>
  <c r="H9" i="2"/>
  <c r="I9" i="2" s="1"/>
  <c r="H15" i="2"/>
  <c r="I15" i="2" s="1"/>
  <c r="H16" i="2"/>
  <c r="I16" i="2" s="1"/>
  <c r="H17" i="2"/>
  <c r="I17" i="2" s="1"/>
  <c r="H18" i="2"/>
  <c r="I18" i="2" s="1"/>
  <c r="H19" i="2"/>
  <c r="I19" i="2" s="1"/>
  <c r="H20" i="2"/>
  <c r="I20" i="2" s="1"/>
  <c r="H21" i="2"/>
  <c r="I21" i="2" s="1"/>
  <c r="G29" i="2"/>
  <c r="G14" i="2"/>
  <c r="E14" i="2"/>
  <c r="G7" i="2"/>
  <c r="G11" i="2"/>
  <c r="I69" i="2" l="1"/>
  <c r="F23" i="1"/>
  <c r="I39" i="2"/>
  <c r="I86" i="2"/>
  <c r="I23" i="2"/>
  <c r="H29" i="2"/>
  <c r="G6" i="2"/>
  <c r="G37" i="2"/>
  <c r="G5" i="2" l="1"/>
  <c r="G4" i="2" s="1"/>
  <c r="I101" i="2"/>
  <c r="D101" i="2"/>
  <c r="E31" i="3" l="1"/>
  <c r="E34" i="3"/>
  <c r="D34" i="3"/>
  <c r="L732" i="4" l="1"/>
  <c r="C34" i="3"/>
  <c r="K746" i="4" l="1"/>
  <c r="H34" i="3"/>
  <c r="E19" i="3"/>
  <c r="H28" i="3" l="1"/>
  <c r="J34" i="3"/>
  <c r="I34" i="3"/>
  <c r="H21" i="3"/>
  <c r="H27" i="3"/>
  <c r="L84" i="4"/>
  <c r="H19" i="3"/>
  <c r="K616" i="4"/>
  <c r="C17" i="3"/>
  <c r="I17" i="3" s="1"/>
  <c r="L691" i="4"/>
  <c r="H20" i="3" l="1"/>
  <c r="L32" i="4"/>
  <c r="F28" i="1"/>
  <c r="K615" i="4"/>
  <c r="K745" i="4"/>
  <c r="L736" i="4"/>
  <c r="L705" i="4"/>
  <c r="L702" i="4"/>
  <c r="L637" i="4"/>
  <c r="L136" i="4"/>
  <c r="L216" i="4"/>
  <c r="L158" i="4"/>
  <c r="E32" i="3" l="1"/>
  <c r="L200" i="4" l="1"/>
  <c r="L114" i="4" l="1"/>
  <c r="E29" i="3"/>
  <c r="L684" i="4" l="1"/>
  <c r="H226" i="4" l="1"/>
  <c r="H190" i="4" s="1"/>
  <c r="G226" i="4"/>
  <c r="G190" i="4" s="1"/>
  <c r="H188" i="4"/>
  <c r="E39" i="3" s="1"/>
  <c r="G188" i="4"/>
  <c r="H64" i="4"/>
  <c r="H24" i="4" s="1"/>
  <c r="G64" i="4"/>
  <c r="H22" i="4"/>
  <c r="K22" i="4" s="1"/>
  <c r="G22" i="4"/>
  <c r="H11" i="4"/>
  <c r="G11" i="4"/>
  <c r="H228" i="4"/>
  <c r="E43" i="3" s="1"/>
  <c r="G228" i="4"/>
  <c r="H23" i="3" l="1"/>
  <c r="K11" i="4"/>
  <c r="H7" i="3" s="1"/>
  <c r="K79" i="4"/>
  <c r="H26" i="3" s="1"/>
  <c r="K64" i="4"/>
  <c r="K226" i="4"/>
  <c r="K190" i="4" s="1"/>
  <c r="E42" i="3"/>
  <c r="K24" i="4"/>
  <c r="G24" i="4"/>
  <c r="I26" i="3" l="1"/>
  <c r="J26" i="3"/>
  <c r="H24" i="3"/>
  <c r="L79" i="4"/>
  <c r="H42" i="3"/>
  <c r="K10" i="4"/>
  <c r="K9" i="4" s="1"/>
  <c r="F22" i="4"/>
  <c r="L22" i="4" s="1"/>
  <c r="F43" i="1" l="1"/>
  <c r="F41" i="1" s="1"/>
  <c r="F44" i="1" s="1"/>
  <c r="H6" i="3"/>
  <c r="K8" i="4"/>
  <c r="H18" i="3"/>
  <c r="H40" i="3"/>
  <c r="F27" i="1" l="1"/>
  <c r="F26" i="1" s="1"/>
  <c r="H5" i="3"/>
  <c r="L655" i="4"/>
  <c r="H4" i="3" l="1"/>
  <c r="F49" i="1"/>
  <c r="H641" i="4"/>
  <c r="G641" i="4"/>
  <c r="F641" i="4"/>
  <c r="L641" i="4" s="1"/>
  <c r="E30" i="3" l="1"/>
  <c r="E28" i="3" s="1"/>
  <c r="L715" i="4"/>
  <c r="H748" i="4" l="1"/>
  <c r="G748" i="4"/>
  <c r="H761" i="4"/>
  <c r="H644" i="4"/>
  <c r="E24" i="3" s="1"/>
  <c r="G644" i="4"/>
  <c r="D24" i="3" s="1"/>
  <c r="J24" i="3" s="1"/>
  <c r="F644" i="4"/>
  <c r="L644" i="4" s="1"/>
  <c r="I90" i="2" l="1"/>
  <c r="H696" i="4"/>
  <c r="E23" i="3" s="1"/>
  <c r="H628" i="4" l="1"/>
  <c r="F748" i="4"/>
  <c r="L748" i="4" s="1"/>
  <c r="D15" i="3"/>
  <c r="J15" i="3" s="1"/>
  <c r="G766" i="4"/>
  <c r="G763" i="4"/>
  <c r="G761" i="4"/>
  <c r="G628" i="4"/>
  <c r="G759" i="4" l="1"/>
  <c r="D27" i="3"/>
  <c r="J27" i="3" s="1"/>
  <c r="C15" i="3"/>
  <c r="I15" i="3" s="1"/>
  <c r="F757" i="4"/>
  <c r="L757" i="4" s="1"/>
  <c r="F761" i="4"/>
  <c r="F628" i="4"/>
  <c r="L628" i="4" s="1"/>
  <c r="L648" i="4"/>
  <c r="F228" i="4"/>
  <c r="L228" i="4" s="1"/>
  <c r="F226" i="4"/>
  <c r="L194" i="4"/>
  <c r="L213" i="4"/>
  <c r="L172" i="4"/>
  <c r="L37" i="4"/>
  <c r="L25" i="4"/>
  <c r="F190" i="4" l="1"/>
  <c r="L190" i="4" s="1"/>
  <c r="L761" i="4"/>
  <c r="L226" i="4"/>
  <c r="L179" i="4"/>
  <c r="C104" i="2"/>
  <c r="I104" i="2" s="1"/>
  <c r="L113" i="4"/>
  <c r="D43" i="3"/>
  <c r="J43" i="3" s="1"/>
  <c r="C43" i="3"/>
  <c r="I43" i="3" s="1"/>
  <c r="E41" i="3"/>
  <c r="E40" i="3" s="1"/>
  <c r="L191" i="4" l="1"/>
  <c r="E11" i="2"/>
  <c r="E6" i="2" s="1"/>
  <c r="F188" i="4"/>
  <c r="L188" i="4" s="1"/>
  <c r="I29" i="2"/>
  <c r="D73" i="2"/>
  <c r="C73" i="2"/>
  <c r="D11" i="2"/>
  <c r="C11" i="2"/>
  <c r="D14" i="2"/>
  <c r="C14" i="2"/>
  <c r="F64" i="4"/>
  <c r="C24" i="3" l="1"/>
  <c r="I24" i="3" s="1"/>
  <c r="L64" i="4"/>
  <c r="E5" i="2"/>
  <c r="E4" i="2" s="1"/>
  <c r="C37" i="2"/>
  <c r="D37" i="2"/>
  <c r="D6" i="2"/>
  <c r="C6" i="2"/>
  <c r="G632" i="4"/>
  <c r="H632" i="4"/>
  <c r="F632" i="4"/>
  <c r="L632" i="4" l="1"/>
  <c r="C5" i="2"/>
  <c r="C4" i="2" s="1"/>
  <c r="D5" i="2"/>
  <c r="D4" i="2" s="1"/>
  <c r="H43" i="2"/>
  <c r="I43" i="2" s="1"/>
  <c r="D42" i="3"/>
  <c r="J42" i="3" s="1"/>
  <c r="C42" i="3"/>
  <c r="I42" i="3" s="1"/>
  <c r="D39" i="3"/>
  <c r="J39" i="3" s="1"/>
  <c r="C39" i="3"/>
  <c r="I39" i="3" s="1"/>
  <c r="D29" i="3"/>
  <c r="J29" i="3" s="1"/>
  <c r="C31" i="3"/>
  <c r="I31" i="3" s="1"/>
  <c r="C29" i="3"/>
  <c r="I29" i="3" s="1"/>
  <c r="D19" i="3"/>
  <c r="J19" i="3" s="1"/>
  <c r="C19" i="3"/>
  <c r="I19" i="3" s="1"/>
  <c r="D16" i="3"/>
  <c r="J16" i="3" s="1"/>
  <c r="C16" i="3"/>
  <c r="I16" i="3" s="1"/>
  <c r="D11" i="3"/>
  <c r="J11" i="3" s="1"/>
  <c r="D10" i="3"/>
  <c r="J10" i="3" s="1"/>
  <c r="D9" i="3"/>
  <c r="J9" i="3" s="1"/>
  <c r="C9" i="3"/>
  <c r="C10" i="3"/>
  <c r="I10" i="3" s="1"/>
  <c r="C11" i="3"/>
  <c r="I11" i="3" s="1"/>
  <c r="G667" i="4"/>
  <c r="H667" i="4"/>
  <c r="H666" i="4" s="1"/>
  <c r="F667" i="4"/>
  <c r="L667" i="4" s="1"/>
  <c r="D41" i="3"/>
  <c r="G699" i="4"/>
  <c r="H699" i="4"/>
  <c r="E25" i="3" s="1"/>
  <c r="F699" i="4"/>
  <c r="C25" i="3" s="1"/>
  <c r="D23" i="3"/>
  <c r="J23" i="3" s="1"/>
  <c r="F696" i="4"/>
  <c r="L696" i="4" s="1"/>
  <c r="G682" i="4"/>
  <c r="D20" i="3" s="1"/>
  <c r="J20" i="3" s="1"/>
  <c r="H682" i="4"/>
  <c r="E20" i="3" s="1"/>
  <c r="F682" i="4"/>
  <c r="F678" i="4"/>
  <c r="L678" i="4" s="1"/>
  <c r="H678" i="4"/>
  <c r="G678" i="4"/>
  <c r="L670" i="4"/>
  <c r="F11" i="4"/>
  <c r="D31" i="3"/>
  <c r="J31" i="3" s="1"/>
  <c r="C30" i="3"/>
  <c r="I30" i="3" s="1"/>
  <c r="D25" i="3" l="1"/>
  <c r="J25" i="3" s="1"/>
  <c r="I9" i="3"/>
  <c r="C8" i="3"/>
  <c r="I8" i="3" s="1"/>
  <c r="D40" i="3"/>
  <c r="J40" i="3" s="1"/>
  <c r="J41" i="3"/>
  <c r="D8" i="3"/>
  <c r="J8" i="3" s="1"/>
  <c r="L11" i="4"/>
  <c r="F10" i="4"/>
  <c r="C40" i="3"/>
  <c r="I40" i="3" s="1"/>
  <c r="I25" i="3"/>
  <c r="L699" i="4"/>
  <c r="C20" i="3"/>
  <c r="I20" i="3" s="1"/>
  <c r="L682" i="4"/>
  <c r="H54" i="2"/>
  <c r="F735" i="4"/>
  <c r="L735" i="4" s="1"/>
  <c r="C32" i="3"/>
  <c r="I32" i="3" s="1"/>
  <c r="F680" i="4"/>
  <c r="L680" i="4" s="1"/>
  <c r="D32" i="3"/>
  <c r="F714" i="4"/>
  <c r="L714" i="4" s="1"/>
  <c r="G714" i="4"/>
  <c r="F666" i="4"/>
  <c r="L666" i="4" s="1"/>
  <c r="G666" i="4"/>
  <c r="G680" i="4"/>
  <c r="H680" i="4"/>
  <c r="H714" i="4"/>
  <c r="D22" i="3"/>
  <c r="J22" i="3" s="1"/>
  <c r="G634" i="4"/>
  <c r="G630" i="4" s="1"/>
  <c r="H634" i="4"/>
  <c r="H630" i="4" s="1"/>
  <c r="F634" i="4"/>
  <c r="F630" i="4" s="1"/>
  <c r="G618" i="4"/>
  <c r="D7" i="3" s="1"/>
  <c r="J7" i="3" s="1"/>
  <c r="H618" i="4"/>
  <c r="E7" i="3" s="1"/>
  <c r="F618" i="4"/>
  <c r="C7" i="3" s="1"/>
  <c r="I7" i="3" s="1"/>
  <c r="L621" i="4"/>
  <c r="I54" i="2" l="1"/>
  <c r="D28" i="3"/>
  <c r="J28" i="3" s="1"/>
  <c r="J32" i="3"/>
  <c r="C28" i="3"/>
  <c r="I28" i="3" s="1"/>
  <c r="E21" i="3"/>
  <c r="G665" i="4"/>
  <c r="G664" i="4" s="1"/>
  <c r="L618" i="4"/>
  <c r="L630" i="4"/>
  <c r="L634" i="4"/>
  <c r="H71" i="2"/>
  <c r="I71" i="2" s="1"/>
  <c r="F665" i="4"/>
  <c r="C21" i="3"/>
  <c r="I21" i="3" s="1"/>
  <c r="D21" i="3"/>
  <c r="J21" i="3" s="1"/>
  <c r="H12" i="2"/>
  <c r="I12" i="2" s="1"/>
  <c r="H27" i="2"/>
  <c r="I27" i="2" s="1"/>
  <c r="H25" i="2"/>
  <c r="I25" i="2" s="1"/>
  <c r="H75" i="2"/>
  <c r="I75" i="2" s="1"/>
  <c r="H13" i="2"/>
  <c r="I13" i="2" s="1"/>
  <c r="H28" i="2"/>
  <c r="I28" i="2" s="1"/>
  <c r="H63" i="2"/>
  <c r="I63" i="2" s="1"/>
  <c r="H617" i="4"/>
  <c r="H24" i="2"/>
  <c r="H72" i="2"/>
  <c r="I72" i="2" s="1"/>
  <c r="H26" i="2"/>
  <c r="I26" i="2" s="1"/>
  <c r="H665" i="4"/>
  <c r="G617" i="4"/>
  <c r="F617" i="4"/>
  <c r="I24" i="2" l="1"/>
  <c r="H22" i="2"/>
  <c r="I22" i="2" s="1"/>
  <c r="G616" i="4"/>
  <c r="G615" i="4" s="1"/>
  <c r="F616" i="4"/>
  <c r="L616" i="4" s="1"/>
  <c r="L617" i="4"/>
  <c r="F664" i="4"/>
  <c r="L664" i="4" s="1"/>
  <c r="L665" i="4"/>
  <c r="H74" i="2"/>
  <c r="I74" i="2" s="1"/>
  <c r="F73" i="2"/>
  <c r="H73" i="2" s="1"/>
  <c r="I73" i="2" s="1"/>
  <c r="H42" i="2"/>
  <c r="H61" i="2"/>
  <c r="F7" i="2"/>
  <c r="H7" i="2" s="1"/>
  <c r="I7" i="2" s="1"/>
  <c r="H10" i="2"/>
  <c r="I10" i="2" s="1"/>
  <c r="F11" i="2"/>
  <c r="H11" i="2" s="1"/>
  <c r="I11" i="2" s="1"/>
  <c r="F14" i="2"/>
  <c r="H14" i="2" s="1"/>
  <c r="I14" i="2" s="1"/>
  <c r="H664" i="4"/>
  <c r="H616" i="4"/>
  <c r="H766" i="4"/>
  <c r="E27" i="3" s="1"/>
  <c r="F766" i="4"/>
  <c r="H763" i="4"/>
  <c r="F763" i="4"/>
  <c r="G747" i="4"/>
  <c r="G746" i="4" s="1"/>
  <c r="H747" i="4"/>
  <c r="C23" i="3"/>
  <c r="I23" i="3" s="1"/>
  <c r="I61" i="2" l="1"/>
  <c r="H44" i="2"/>
  <c r="I44" i="2" s="1"/>
  <c r="I42" i="2"/>
  <c r="H38" i="2"/>
  <c r="F759" i="4"/>
  <c r="H759" i="4"/>
  <c r="H746" i="4" s="1"/>
  <c r="L60" i="4"/>
  <c r="F615" i="4"/>
  <c r="C27" i="3"/>
  <c r="I27" i="3" s="1"/>
  <c r="L766" i="4"/>
  <c r="C22" i="3"/>
  <c r="I22" i="3" s="1"/>
  <c r="L763" i="4"/>
  <c r="F747" i="4"/>
  <c r="C6" i="3" s="1"/>
  <c r="I6" i="3" s="1"/>
  <c r="L751" i="4"/>
  <c r="E22" i="3"/>
  <c r="E18" i="3" s="1"/>
  <c r="F37" i="2"/>
  <c r="F6" i="2"/>
  <c r="G745" i="4"/>
  <c r="H615" i="4"/>
  <c r="D18" i="3"/>
  <c r="J18" i="3" s="1"/>
  <c r="F24" i="4"/>
  <c r="L24" i="4" s="1"/>
  <c r="G10" i="4"/>
  <c r="H10" i="4"/>
  <c r="H9" i="4" s="1"/>
  <c r="E6" i="3" l="1"/>
  <c r="E5" i="3" s="1"/>
  <c r="E4" i="3" s="1"/>
  <c r="H8" i="4"/>
  <c r="D6" i="3"/>
  <c r="J6" i="3" s="1"/>
  <c r="G9" i="4"/>
  <c r="G8" i="4" s="1"/>
  <c r="L747" i="4"/>
  <c r="F746" i="4"/>
  <c r="L615" i="4"/>
  <c r="L10" i="4"/>
  <c r="L14" i="4"/>
  <c r="L759" i="4"/>
  <c r="F5" i="2"/>
  <c r="F4" i="2" s="1"/>
  <c r="H37" i="2"/>
  <c r="F22" i="1" s="1"/>
  <c r="I38" i="2"/>
  <c r="H6" i="2"/>
  <c r="F21" i="1" s="1"/>
  <c r="H745" i="4"/>
  <c r="C18" i="3"/>
  <c r="I18" i="3" s="1"/>
  <c r="D5" i="3" l="1"/>
  <c r="C5" i="3"/>
  <c r="F25" i="1"/>
  <c r="F48" i="1" s="1"/>
  <c r="I48" i="1" s="1"/>
  <c r="F9" i="4"/>
  <c r="F8" i="4" s="1"/>
  <c r="I37" i="2"/>
  <c r="F745" i="4"/>
  <c r="L745" i="4" s="1"/>
  <c r="L746" i="4"/>
  <c r="H5" i="2"/>
  <c r="H4" i="2" s="1"/>
  <c r="I6" i="2"/>
  <c r="C4" i="3" l="1"/>
  <c r="I4" i="3" s="1"/>
  <c r="I5" i="3"/>
  <c r="D4" i="3"/>
  <c r="J4" i="3" s="1"/>
  <c r="J5" i="3"/>
  <c r="F31" i="1"/>
  <c r="F36" i="1" s="1"/>
  <c r="F45" i="1" s="1"/>
  <c r="L9" i="4"/>
  <c r="L8" i="4"/>
  <c r="I4" i="2"/>
  <c r="I5" i="2"/>
  <c r="L563" i="4" l="1"/>
  <c r="L467" i="4"/>
</calcChain>
</file>

<file path=xl/sharedStrings.xml><?xml version="1.0" encoding="utf-8"?>
<sst xmlns="http://schemas.openxmlformats.org/spreadsheetml/2006/main" count="2102" uniqueCount="629">
  <si>
    <t>BOSNA I HERCEGOVINA</t>
  </si>
  <si>
    <t>FEDERACIJA BOSNE I HERCEGOVINE</t>
  </si>
  <si>
    <t>UNSKO - SANSKI KANTON</t>
  </si>
  <si>
    <t>OPĆINA VELIKA KLADUŠA</t>
  </si>
  <si>
    <t>NAZIV</t>
  </si>
  <si>
    <t>EKONOMSKI KOD</t>
  </si>
  <si>
    <t>I - POREZNI PRIHODI</t>
  </si>
  <si>
    <t>POREZ NA DOBIT POJEDINACA I PREDUZEĆA</t>
  </si>
  <si>
    <t>POREZ NA PLAĆU I RADNU SNAGU</t>
  </si>
  <si>
    <t>POREZ NA IMOVINU</t>
  </si>
  <si>
    <t>Porez na imovinu od fizičkih lica</t>
  </si>
  <si>
    <t>Porez na imovinu od pravnih lica</t>
  </si>
  <si>
    <t>Porez na imovinu za motorna vozila</t>
  </si>
  <si>
    <t>Porez na naslijeđe i poklone</t>
  </si>
  <si>
    <t>Porez na promet nepokretnosti od fizičkih lica</t>
  </si>
  <si>
    <t>Porez na promet nepokretnosti od pravnih lica</t>
  </si>
  <si>
    <t>DOMAĆI POREZI NA DOBRA I USLUGE</t>
  </si>
  <si>
    <t>POREZ NA DOHODAK</t>
  </si>
  <si>
    <t>Prihodi od poreza na dohodak fizičkih lica na dohotke od igara na sreću</t>
  </si>
  <si>
    <t>PRIHODI OD INDIREKTNIH POREZA (PDV)</t>
  </si>
  <si>
    <t>Prihodi od indirektnih poreza koji pripadaju jedinicama lokalne samouprave</t>
  </si>
  <si>
    <t>OSTALI POREZNI PRIHODI</t>
  </si>
  <si>
    <t>II - NEPOREZNI PRIHODI</t>
  </si>
  <si>
    <t>PRIHOD OD PODUZETNIČKE AKTIVNOSTI I IMOVINE</t>
  </si>
  <si>
    <t>Prihodi od davanja prava na eksploataciju prirodnih resursa</t>
  </si>
  <si>
    <t>Prihodi od iznajmljivanja zemljišta</t>
  </si>
  <si>
    <t>Prihodi od kamate za depozite u banci</t>
  </si>
  <si>
    <t>NAKNADE I TAKSE I PRIHODI OD PRUŽANJA JAVNIH USLUGA</t>
  </si>
  <si>
    <t>Općinske administrativne takse</t>
  </si>
  <si>
    <t>Općinske komunalne takse</t>
  </si>
  <si>
    <t>Naknada za uređenje građevinskog zemljišta</t>
  </si>
  <si>
    <t>Naknada za zauzimanje javnih površina</t>
  </si>
  <si>
    <t>Naknada za korištenje podataka premjera i katastra</t>
  </si>
  <si>
    <t>Naknada za vršenje usluga iz oblasti premjera i katastra</t>
  </si>
  <si>
    <t>Vodna naknada</t>
  </si>
  <si>
    <t>Naknada za upotrebu cesta</t>
  </si>
  <si>
    <t>Posebna naknada za zaštitu od prirodnih i drugih nesreća</t>
  </si>
  <si>
    <t>Prihod od pružanja usluga građanima</t>
  </si>
  <si>
    <t>Ostale neplanirane uplate</t>
  </si>
  <si>
    <t>NOVČANE KAZNE</t>
  </si>
  <si>
    <t>Novčane kazne po općinskim propisima</t>
  </si>
  <si>
    <t>Ostali prihodi</t>
  </si>
  <si>
    <t>III - TEKUĆE POTPORE (GRANTOVI)</t>
  </si>
  <si>
    <t>IV - KAPITALNE POTPORE (GRANTOVI)</t>
  </si>
  <si>
    <t>Primljeni kapitalni transferi od Kantona, Ministarstvo poljoprivrede namjenski grant</t>
  </si>
  <si>
    <t>UKUPNI RASHODI, IZDACI I OBAVEZE BUDŽETA</t>
  </si>
  <si>
    <t>I - TEKUĆI IZDACI</t>
  </si>
  <si>
    <t>PLAĆE I NAKNADE TROŠKOVA ZAPOSLENIH</t>
  </si>
  <si>
    <t>NAKNADE TROŠKOVA ZAPOSLENIH</t>
  </si>
  <si>
    <t>Naknade za prevoz s posla i na posao</t>
  </si>
  <si>
    <t>Naknade za topli obrok tokom rada</t>
  </si>
  <si>
    <t>Regres za godišnji odmor</t>
  </si>
  <si>
    <t>Otpremnina zbog odlaska u penziju</t>
  </si>
  <si>
    <t>Pomoć u slučaju smrti</t>
  </si>
  <si>
    <t>Pomoć u slučaju teške invladinosti i bolesti</t>
  </si>
  <si>
    <t>DOPRINOSI POSLODAVCA I OSTALI DORPINOSI</t>
  </si>
  <si>
    <t>Doprinosi na teret poslodavca</t>
  </si>
  <si>
    <t>IZDACI ZA MATERIJAL I USLUGE</t>
  </si>
  <si>
    <t>Dnevnice i putni troškovi</t>
  </si>
  <si>
    <t>Izdaci za energiju</t>
  </si>
  <si>
    <t>Izdaci za komunikaciju i komunalne usluge</t>
  </si>
  <si>
    <t>Nabavka materijala i sitnog inventara</t>
  </si>
  <si>
    <t>Izdaci za usluge prevoza i goriva</t>
  </si>
  <si>
    <t>Unajmljivanje imovine i opreme</t>
  </si>
  <si>
    <t>Izdaci za tekuće održavanje</t>
  </si>
  <si>
    <t>Izdaci osiguranja, bankarskih usluga i platnog prometa</t>
  </si>
  <si>
    <t>Ugovorene i druge posebne usluge</t>
  </si>
  <si>
    <t>TEKUĆI TRANSFERI (GRANTOVI)</t>
  </si>
  <si>
    <t>Grantovi drugim nivoima vlade</t>
  </si>
  <si>
    <t>Grantovi pojedincima</t>
  </si>
  <si>
    <t>Subvencije javnim preduzećima</t>
  </si>
  <si>
    <t>Drugi tekući rashodi</t>
  </si>
  <si>
    <t>KAPITALNI TRANSFERI (GRANTOVI)</t>
  </si>
  <si>
    <t>IZDACI ZA KAMATE</t>
  </si>
  <si>
    <t>II - KAPITALNI IZDACI</t>
  </si>
  <si>
    <t>IZDACI ZA NABAVKU STALNIH SREDSTAVA</t>
  </si>
  <si>
    <t>IZDACI ZA OTPLATE DUGOVA</t>
  </si>
  <si>
    <t>RAZDJEL</t>
  </si>
  <si>
    <t>OPIS</t>
  </si>
  <si>
    <t>I TEKUĆI IZDACI</t>
  </si>
  <si>
    <t>Neto plaće i naknade</t>
  </si>
  <si>
    <t>Doprinosi iz plaće 31%</t>
  </si>
  <si>
    <t>DOPRINOSI POSLODAVCA I OSTALI DOPRINOSI</t>
  </si>
  <si>
    <t>Doprinosi poslodavca 10,5%</t>
  </si>
  <si>
    <t>IZDACI ZA ENERGIJU</t>
  </si>
  <si>
    <t>Izdaci za električnu energiju</t>
  </si>
  <si>
    <t>Izdaci za PTT usluge</t>
  </si>
  <si>
    <t>DNEVNICE I PUTNI TROŠKOVI</t>
  </si>
  <si>
    <t>NABAVKA MATERIJALA I SITNOG INVENTARA</t>
  </si>
  <si>
    <t>Administrativni materijal</t>
  </si>
  <si>
    <t>Izdaci za službena glasila i stručnu literaturu</t>
  </si>
  <si>
    <t>Izdaci za materijal za čišćenje</t>
  </si>
  <si>
    <t>IZDACI ZA USLUGE PREVOZA I GORIVA</t>
  </si>
  <si>
    <t>Gorivo za prevoz</t>
  </si>
  <si>
    <t>Registracija motornih vozila</t>
  </si>
  <si>
    <t>UNAJMLJIVANJE IMOVINE I OPREME</t>
  </si>
  <si>
    <t>Unajmljivanje prostora</t>
  </si>
  <si>
    <t>IZDACI ZA TEKUĆE ODRŽAVANJE</t>
  </si>
  <si>
    <t>Materijal za popravke i održavanje</t>
  </si>
  <si>
    <t>Usluge popravka i održavanja</t>
  </si>
  <si>
    <t>IZDACI OSIGURANJA, BANKARSKIH USLUGA I USLUGA PLATNOG PROMETA</t>
  </si>
  <si>
    <t>Osiguranje zaposlenih - kolektivno životno osiguranje</t>
  </si>
  <si>
    <t>Usluge bankarstva i platnog prometa</t>
  </si>
  <si>
    <t>UGOVORENE I DRUGE POSEBNE USLUGE</t>
  </si>
  <si>
    <t>Usluge reprezentacije</t>
  </si>
  <si>
    <t>Usluge za stručno obrazovanje</t>
  </si>
  <si>
    <t>Izdaci za rad komisija</t>
  </si>
  <si>
    <t>Ostale nepomenute usluge i dadžbine</t>
  </si>
  <si>
    <t>GRANTOVI DRUGIM NIVOIMA VLADE</t>
  </si>
  <si>
    <t>Grantovi mjesnim zajednicama</t>
  </si>
  <si>
    <t>GRANTOVI POJEDINCIMA</t>
  </si>
  <si>
    <t>Isplate stipendija</t>
  </si>
  <si>
    <t>Materijalno obezbeđenje za učesnike NOR-a</t>
  </si>
  <si>
    <t>Sufinansiranje troškova prevoza učenika</t>
  </si>
  <si>
    <t>GRANTOVI NEPROFITNIM ORGANIZACIJAMA</t>
  </si>
  <si>
    <t>Izdaci za vodu i odvoz smeća</t>
  </si>
  <si>
    <t>Grant za razvoj poljoprivrede</t>
  </si>
  <si>
    <t>Grant za projekte i mlade</t>
  </si>
  <si>
    <t>Grant za Sportski savez</t>
  </si>
  <si>
    <t>Članarina Savezu općina i gradova F BiH i ostale članarine</t>
  </si>
  <si>
    <t>Tekući transfer udruženjima građana</t>
  </si>
  <si>
    <t>SUBVENCIJE JAVNIM PREDUZEĆIMA</t>
  </si>
  <si>
    <t>Sredstva za finansiranje projekta saniranja općinske deponije</t>
  </si>
  <si>
    <t>Sredstva za finansiranje projekta saniranja divljih deponija</t>
  </si>
  <si>
    <t>Grant školama s područja općine V.Kladuša</t>
  </si>
  <si>
    <t>DRUGI TEKUĆI RASHODI</t>
  </si>
  <si>
    <t>Izvršenje sudskih presuda i rješenja o izvršenju</t>
  </si>
  <si>
    <t>NABAVKA OPREME</t>
  </si>
  <si>
    <t>REKONSTRUKCIJA I INVESTICIONO ODRŽAVANJE</t>
  </si>
  <si>
    <t>II KAPITALNI IZDACI</t>
  </si>
  <si>
    <t>Naknada za članove upravnog odbora</t>
  </si>
  <si>
    <t>Pomoć u slučaju teške invalidnosti i bolesti</t>
  </si>
  <si>
    <t xml:space="preserve">BRUTO PLAĆE </t>
  </si>
  <si>
    <t>UKUPNO, DOZNAKE NIŽOJ POTROŠAČKOJ JEDINICI</t>
  </si>
  <si>
    <t>Kancelarijska oprema</t>
  </si>
  <si>
    <t>BRUTO PLAĆE</t>
  </si>
  <si>
    <t>UKUPNO:</t>
  </si>
  <si>
    <t>Grantovi neprofitnim organizacijama</t>
  </si>
  <si>
    <t>Prihodi od poreza na dohodak fizičkih lica od nesamostalnih djelatnosti</t>
  </si>
  <si>
    <t>Prihodi od poreza na dohodak fizičkih lica od samostalnih djelatnosti</t>
  </si>
  <si>
    <t>Prihodi od poreza na dohodak fizičkih lica od imovine i imovinskih prava</t>
  </si>
  <si>
    <t>Prihod od poreza na dohodak od drugih samostalnih djelatnosti</t>
  </si>
  <si>
    <t>Prihod od poreza na dohodak po konačnom obračunu</t>
  </si>
  <si>
    <t>Primici od prodaje zemljišta</t>
  </si>
  <si>
    <t>UKUPNI PRIHODI (I+II)</t>
  </si>
  <si>
    <t>Prihodi od indirektnih poreza koji pripadaju Direkciji cesta</t>
  </si>
  <si>
    <t>Kamate na pozajmice od domaćih financijskih institucija</t>
  </si>
  <si>
    <t>Naknada po osnovu tehničkog pregleda građevina</t>
  </si>
  <si>
    <t>Ostale naknade za ceste po posebnim propisima</t>
  </si>
  <si>
    <t>Izdaci za drva</t>
  </si>
  <si>
    <t>Izdaci za poštanske usluge</t>
  </si>
  <si>
    <t>Osiguranje imovine</t>
  </si>
  <si>
    <t>Osiguranje vozila</t>
  </si>
  <si>
    <t>Usluge medija</t>
  </si>
  <si>
    <t>Izdaci za fizičko obezbjeđenje objekta</t>
  </si>
  <si>
    <t>Povrat više ili pogrešno uplaćenih sredstava</t>
  </si>
  <si>
    <t>Obaveze za PIO, doprinosi, ratni period</t>
  </si>
  <si>
    <t>TEKUĆA BUDŽETSKA  REZERVA</t>
  </si>
  <si>
    <t>KAPITALNI PRIMICI</t>
  </si>
  <si>
    <t>PRIMICI OD PRODAJE STALNIH SREDSTAVA</t>
  </si>
  <si>
    <t>Otplate kredita domaćim financijskim institucijama</t>
  </si>
  <si>
    <t>Član 1.</t>
  </si>
  <si>
    <t>Član 3.</t>
  </si>
  <si>
    <t>Porez na dobit građana (zaostale uplate poreza)</t>
  </si>
  <si>
    <t>Porez na prihod od imovine i imovinskih prava (zaostale uplate poreza)</t>
  </si>
  <si>
    <t>Porez na plaću i druga lična primanja  (zaostale uplate poreza)</t>
  </si>
  <si>
    <t>Porez na dodatna primanja  (zaostale uplate poreza)</t>
  </si>
  <si>
    <t>Naknada za izgradnju i održavanje javnih skloništa</t>
  </si>
  <si>
    <t>Naknada za korištenje državnih šuma</t>
  </si>
  <si>
    <t>Refundacija bolovanja iz ranijeg perioda</t>
  </si>
  <si>
    <t>Primljeni tekući grant od USK-a - alternativni i nužni smještaj</t>
  </si>
  <si>
    <t>Izdaci za PTT usluge (fiksni telefon i telefax)</t>
  </si>
  <si>
    <t>Izdaci za internet</t>
  </si>
  <si>
    <t>Izdaci za mobilni telefon</t>
  </si>
  <si>
    <t>Usluge popravka i održavanja zgrade</t>
  </si>
  <si>
    <t>Usluge popravka i održavanja opreme</t>
  </si>
  <si>
    <t>Usluge popravka i održavanja vozila</t>
  </si>
  <si>
    <t>Održavanje lokalnih puteva (zimsko)</t>
  </si>
  <si>
    <t>Održavanje javnih saobraćajnih površina (Program ZKP-a)</t>
  </si>
  <si>
    <t>Održavanje grada u zimskom periodu (Program ZKP-a)</t>
  </si>
  <si>
    <t>Održavanje javne rasvjete</t>
  </si>
  <si>
    <t>613991-001</t>
  </si>
  <si>
    <t>613991-002</t>
  </si>
  <si>
    <t>613991-003</t>
  </si>
  <si>
    <t>Izdaci za deminiranje na području općine</t>
  </si>
  <si>
    <t>613991-004</t>
  </si>
  <si>
    <t>Rušenje bespravno izgrađenih objekata</t>
  </si>
  <si>
    <t>Sredstva za obavljanje hitnih intervencija na zgradama</t>
  </si>
  <si>
    <t>613991-006</t>
  </si>
  <si>
    <t>614116-001</t>
  </si>
  <si>
    <t>Tranfer za izbore (Općinska izborna komisija)</t>
  </si>
  <si>
    <t>614241-001</t>
  </si>
  <si>
    <t>614241-002</t>
  </si>
  <si>
    <t>614239-002</t>
  </si>
  <si>
    <t>614311-001</t>
  </si>
  <si>
    <t>614311-002</t>
  </si>
  <si>
    <t>614311-005</t>
  </si>
  <si>
    <t>Grant za kulturne i sportske manifestacije, Dani poljoprivrede</t>
  </si>
  <si>
    <t>614311-006</t>
  </si>
  <si>
    <t>614311-007</t>
  </si>
  <si>
    <t>614311-009</t>
  </si>
  <si>
    <t>614311-010</t>
  </si>
  <si>
    <t>Grant za Crveni križ</t>
  </si>
  <si>
    <t>614329-003</t>
  </si>
  <si>
    <t>614329-002</t>
  </si>
  <si>
    <t>614411-001</t>
  </si>
  <si>
    <t>614411-002</t>
  </si>
  <si>
    <t>614411-003</t>
  </si>
  <si>
    <t>JP "Radio stanica" Velika Kladuša</t>
  </si>
  <si>
    <t>NABAVKA ZEMLJIŠTA I OSTALIH MATERIJALNIH SREDSTAVA</t>
  </si>
  <si>
    <t>NABAVKA GRAĐEVINA</t>
  </si>
  <si>
    <t>NABAVKA STALNIH SREDSTAVA U OBLIKU PRAVA</t>
  </si>
  <si>
    <t>Rekonstrukcija zgrade JU Centar za kulturu i obrazovanje</t>
  </si>
  <si>
    <t>IV TEKUĆA BUDŽETSKA REZERVA</t>
  </si>
  <si>
    <t>Tekuća budžetska rezerva</t>
  </si>
  <si>
    <t>UKUPNO (I+II+III+IV):</t>
  </si>
  <si>
    <t>IZDACI ZA KOMUNIKACIJU I KOMUNALNE USLUGE</t>
  </si>
  <si>
    <t>Izdaci za centralno grijanje (pelet)</t>
  </si>
  <si>
    <t>Primljeni kapitalni transferi od Federacije, Fond za zaštitu okoliša</t>
  </si>
  <si>
    <t>Obaveze za PIO, doprinosi, uvezivanje staža</t>
  </si>
  <si>
    <t>Primljeni grant od USK-a za naknade za JU Centar za socijalni rad</t>
  </si>
  <si>
    <t>Ostale stručne usluge - sređivanje arhive</t>
  </si>
  <si>
    <t>Prevozne usluge</t>
  </si>
  <si>
    <t>Ostali potrošni materijal</t>
  </si>
  <si>
    <t>Osiguranje zaposlenih-kolektivno životno osiguranje</t>
  </si>
  <si>
    <t>Prihodi od zakupa korištenja sportsko-privrednih lovišta</t>
  </si>
  <si>
    <t>Usluge za stručno obrazovanje - seminari</t>
  </si>
  <si>
    <t>614311-012</t>
  </si>
  <si>
    <t>Naknada za postupak legalizacije javnih površina i građevina</t>
  </si>
  <si>
    <t>613991-007</t>
  </si>
  <si>
    <t>722435-002</t>
  </si>
  <si>
    <t>722435-001</t>
  </si>
  <si>
    <t>Naknada po osnovu prirodnih pogodnosti - renta (trajna)</t>
  </si>
  <si>
    <t>Naknada po osnovu prirodnih pogodnosti - renta (trenutna)</t>
  </si>
  <si>
    <t>722441-002</t>
  </si>
  <si>
    <t>722441-001</t>
  </si>
  <si>
    <t>614329-005</t>
  </si>
  <si>
    <t>614311-016</t>
  </si>
  <si>
    <t>Grant za učenike generacije</t>
  </si>
  <si>
    <t>614324-001</t>
  </si>
  <si>
    <t>Materijal za čišćenje</t>
  </si>
  <si>
    <t>614411-004</t>
  </si>
  <si>
    <t>a) Porezni prihodi</t>
  </si>
  <si>
    <t>b) Neporezni prihodi</t>
  </si>
  <si>
    <t>b) Tekući transferi</t>
  </si>
  <si>
    <t>Član 2.</t>
  </si>
  <si>
    <t>Prihodi od iznajmljivanja posl.prostora i ostale mat.imovine</t>
  </si>
  <si>
    <t>Naknada za korištenje građevinskog zemljišta</t>
  </si>
  <si>
    <t>Primljeni tekući grant od USK-a, projekat Let's do it</t>
  </si>
  <si>
    <t>Troškovi smještaja za službena putovanja u zemlji</t>
  </si>
  <si>
    <t>Troškovi smještaja za službena putovanja u inozemstvu</t>
  </si>
  <si>
    <t>Troškovi dnevnica u inozemstvu</t>
  </si>
  <si>
    <t>Ostale naknade putnih troškova (vinjeta, parking, putarina...)</t>
  </si>
  <si>
    <t>Ostale usluge u oblasti komunikacije (domena)</t>
  </si>
  <si>
    <t>Izdaci za obrazovanje kadrova - preplate na glasila</t>
  </si>
  <si>
    <t>Izdaci za kompjuterski materijal - toneri</t>
  </si>
  <si>
    <t>Autogume</t>
  </si>
  <si>
    <t>Izdaci za odjeću, uniforme, platno</t>
  </si>
  <si>
    <t>Poseban materijal za potrebe CZ</t>
  </si>
  <si>
    <t>Materijal za popravke i održavanje zgrade</t>
  </si>
  <si>
    <t>Materijal za popravke i održavanje opreme</t>
  </si>
  <si>
    <t>Materijal za popravke i održavanje vozila</t>
  </si>
  <si>
    <t>Usluge štampanja</t>
  </si>
  <si>
    <t xml:space="preserve">Zatezne kamate i troškovi spora </t>
  </si>
  <si>
    <t>Namještaj</t>
  </si>
  <si>
    <t xml:space="preserve">Kompjuterska oprema </t>
  </si>
  <si>
    <t>821313-002</t>
  </si>
  <si>
    <t>GLAVA</t>
  </si>
  <si>
    <t>FUNKCIJA</t>
  </si>
  <si>
    <t>EKON. KOD</t>
  </si>
  <si>
    <t>0111</t>
  </si>
  <si>
    <t>0820</t>
  </si>
  <si>
    <t>0330</t>
  </si>
  <si>
    <t>II - POSEBNI DIO</t>
  </si>
  <si>
    <t>ČLAN 3.</t>
  </si>
  <si>
    <t>JEDINSTVENI OPĆINSKI ORGAN UPRAVE</t>
  </si>
  <si>
    <t xml:space="preserve"> JEDINSTVENI OPĆINSKI ORGAN UPRAVE</t>
  </si>
  <si>
    <t>UKUPAN BROJ ZAPOSLENIH: 15</t>
  </si>
  <si>
    <t>OPĆINSKO PRAVOBRANILAŠTVO</t>
  </si>
  <si>
    <t>UKUPAN BROJ ZAPOSLENIH: 1</t>
  </si>
  <si>
    <t xml:space="preserve"> JU CENTAR ZA SOCIJALNI RAD VELIKA KLADUŠA</t>
  </si>
  <si>
    <t xml:space="preserve">Ostale nepomenute usluge i dadžbine </t>
  </si>
  <si>
    <t xml:space="preserve">Troškovi dnevnica u zemlji </t>
  </si>
  <si>
    <t>Troškovi dnevnica u zemlji (troškovi dnevnica za rad OV-a)</t>
  </si>
  <si>
    <t>Izdaci za obrasce, papir i ostali kancelarijski materijal</t>
  </si>
  <si>
    <t>Opći fond sredstva budžeta</t>
  </si>
  <si>
    <t>Namjenska sredstva</t>
  </si>
  <si>
    <t>Grantovi/ Donacije</t>
  </si>
  <si>
    <t xml:space="preserve">Ukupno </t>
  </si>
  <si>
    <t>INDEKS %</t>
  </si>
  <si>
    <t>INDEX (11/6)</t>
  </si>
  <si>
    <t>JU CENTAR ZA KULTURU I OBRAZOVANJE "ZUHDIJA ŽALIĆ" VELIKA KLADUŠA</t>
  </si>
  <si>
    <t>Održavanje mezarja - nepredviđeni radovi (Program ZKP-a)</t>
  </si>
  <si>
    <t>Sredstva eksproprijacije</t>
  </si>
  <si>
    <t>614311-022</t>
  </si>
  <si>
    <t>JKUP "Komunalije" doo Velika Kladuša, sredstva za funcionisanje i rad privremenog skloništa za životinje</t>
  </si>
  <si>
    <t>Izgradnja skloništa - namjenska sredstva za izgradnju skloništa</t>
  </si>
  <si>
    <t>614311-023</t>
  </si>
  <si>
    <t>c) Kapitalni transferi</t>
  </si>
  <si>
    <t>d) Izdaci za kamate</t>
  </si>
  <si>
    <t>Izgradnja zgrade za socijalne kategorije - CEB II projekat</t>
  </si>
  <si>
    <t>Broj: 01-05-578/17</t>
  </si>
  <si>
    <t>RAČUN PRIHODA I RASHODA</t>
  </si>
  <si>
    <t>c) Tekuće potpore i donacije</t>
  </si>
  <si>
    <t>d) Kapitalni transferi</t>
  </si>
  <si>
    <t>I UKUPNO PRIHODI (a+b+c+d)</t>
  </si>
  <si>
    <t>II BUDŽETSKI RASHODI (a+b+c+d)</t>
  </si>
  <si>
    <t>a) Rashodi</t>
  </si>
  <si>
    <t>A</t>
  </si>
  <si>
    <t>TEKUĆI BILANS - deficit/suficit (I-II)</t>
  </si>
  <si>
    <t>RAČUN KAPITALNIH PRIMITAKA I IZDATAKA</t>
  </si>
  <si>
    <t>III PRIMICI OD PRODAJE STALNIH SREDSTAVA</t>
  </si>
  <si>
    <t>IV IZDACI ZA NABAVKU STALNIH SREDSTAVA</t>
  </si>
  <si>
    <t>B</t>
  </si>
  <si>
    <t>Neto nabavka stalnih sredstava (III-IV)</t>
  </si>
  <si>
    <t>C</t>
  </si>
  <si>
    <t>Ukupan deficit/suficit A+B</t>
  </si>
  <si>
    <t>RAČUN FINANSIRANJA</t>
  </si>
  <si>
    <t>V primici od fin.imovine i zaduživanja</t>
  </si>
  <si>
    <t>a) Primici od financijske imovine</t>
  </si>
  <si>
    <t>b) Primici od zaduživanja</t>
  </si>
  <si>
    <t>VI Izdaci za fin.imovinu i otplate dugova</t>
  </si>
  <si>
    <t>a) Izdaci za financijsku imovinu</t>
  </si>
  <si>
    <t>b) Izdaci za otplatu dugova</t>
  </si>
  <si>
    <t>D</t>
  </si>
  <si>
    <t>Neto finansiranje (V-VI)</t>
  </si>
  <si>
    <t>E</t>
  </si>
  <si>
    <t>Ukupan financijski rezultat (C+D)</t>
  </si>
  <si>
    <t>F</t>
  </si>
  <si>
    <t>Ostvareni suficit iz ranijeg perioda</t>
  </si>
  <si>
    <t>G</t>
  </si>
  <si>
    <t>Sveukupni prihodi, primici, finansiranje i ostvareni suficit (I+III+F)</t>
  </si>
  <si>
    <t>H</t>
  </si>
  <si>
    <t>Sveukupni rashodi i izdaci (II+IV+VI)</t>
  </si>
  <si>
    <t>Izdaci za softverske i hardverske usluge</t>
  </si>
  <si>
    <t>Izdaci za volonterski rad po osnovu ugovora o volont.radu</t>
  </si>
  <si>
    <t xml:space="preserve">Grant za sufinansiranje razvojnih projekata i projekata EU </t>
  </si>
  <si>
    <t>Općinsko vijeće</t>
  </si>
  <si>
    <t>Bruto plaće i naknade plaća</t>
  </si>
  <si>
    <t>Neto plaće</t>
  </si>
  <si>
    <t>Doprinosi na teret zaposlenih</t>
  </si>
  <si>
    <t>Naknade troškova zaposlenih</t>
  </si>
  <si>
    <t>Doprinosi poslodavca</t>
  </si>
  <si>
    <t>Izdaci za materijal i usluge</t>
  </si>
  <si>
    <t>Troškovi dnevnica</t>
  </si>
  <si>
    <t>Posebna naknada na dohodak</t>
  </si>
  <si>
    <t>Tekući transferi (grantovi)</t>
  </si>
  <si>
    <t>Broj zaposlenika</t>
  </si>
  <si>
    <t>Kabinet Općinskog načelnika</t>
  </si>
  <si>
    <t>Ost.izdaci za dr. sam. djelat. i povr. rada</t>
  </si>
  <si>
    <t>Izdaci za usluge (po programu ZKP-a)</t>
  </si>
  <si>
    <t>Održavanje javnih s.površina (ZKP-a)</t>
  </si>
  <si>
    <t>Održavanje grada u z. periodu (ZKP-a)</t>
  </si>
  <si>
    <t>Održavanje mezarja - nepredviđeni radovi, ZKP</t>
  </si>
  <si>
    <t>Sr.za fin.projekta saniranja opć. deponije</t>
  </si>
  <si>
    <t>Sr.za fin.projekta saniranja divljih deponija</t>
  </si>
  <si>
    <t>821111-001</t>
  </si>
  <si>
    <t>Kamate na pozajmice od domaćih fin. institucija</t>
  </si>
  <si>
    <t>Posebna naknada na dohodak za zaštitu od pr. i dr.nesreća</t>
  </si>
  <si>
    <t>JP "Veterinarska stanica" doo V.Kladuša</t>
  </si>
  <si>
    <t>Izdaci za ras. lica - altern.i i nužni smještaj</t>
  </si>
  <si>
    <t>Mat. obezbeđenje za učesnike NOR-a</t>
  </si>
  <si>
    <t>Tr. dnevnica u zemlji (613115 - 002 OV-a)</t>
  </si>
  <si>
    <t>Ostali materijal posebne namjene</t>
  </si>
  <si>
    <t>Izdaci osiguranja i bank.usluga</t>
  </si>
  <si>
    <t>Osiguranje zaposlenih - k. životno osig.</t>
  </si>
  <si>
    <t>Ugovorene i dr. posebne usluge</t>
  </si>
  <si>
    <t>Ostali izdaci za dr. sam. djelat. i povr. rada</t>
  </si>
  <si>
    <t>Ostale nepomenute usluge</t>
  </si>
  <si>
    <t>Kompjuterska oprema</t>
  </si>
  <si>
    <t>Služba za civilnu zaštitu</t>
  </si>
  <si>
    <t>Kapitalni transferi javnim preduzećima (sredstva ek.naknada)</t>
  </si>
  <si>
    <t>10</t>
  </si>
  <si>
    <t>103</t>
  </si>
  <si>
    <t>Tek. transf. za pol.partije- klubovi vijećnika</t>
  </si>
  <si>
    <t>614231-001</t>
  </si>
  <si>
    <t>614239-003</t>
  </si>
  <si>
    <t>Ostali transferi pojedincima - BR</t>
  </si>
  <si>
    <t>Prihodi od indirektnih poreza na ime finansiranja autocesta u FBiH</t>
  </si>
  <si>
    <t>Ulaganja u tuđa stalna sredstva, izgradnja objekata MZ</t>
  </si>
  <si>
    <t>Broj volontera</t>
  </si>
  <si>
    <t>Izdaci za usluge održ.čistoće javne higijene (program ZKP-a)</t>
  </si>
  <si>
    <t>Izdaci za naknade skup. zastupnicima, paušali vijećnika</t>
  </si>
  <si>
    <t>Ostali izdaci za dr. samostalne djelatnosti i povremenog rada</t>
  </si>
  <si>
    <t>Posebna naknada na doh. za zaštitu od prir. i dr.nesreća 0,5%</t>
  </si>
  <si>
    <t>Izrada projektne dok. i usluge nadzora nad projektima</t>
  </si>
  <si>
    <t>Sredstva za obilježavanje dana općine, 23.februar</t>
  </si>
  <si>
    <t>Transfer za posebne namjene - elem. nepogode, sredstva CZ</t>
  </si>
  <si>
    <t>Transfer za posebne namjene - elem. nepogode, učešće općine</t>
  </si>
  <si>
    <t>Izdaci za raseljena lica-alter.i nužni smještaj, doznake iz USK-a</t>
  </si>
  <si>
    <t>Tekući trans. za parlementarne pol. partije-klubovi vijećnika</t>
  </si>
  <si>
    <t>Kapitalni transferi JP-a (sredstva ekoloških naknada)</t>
  </si>
  <si>
    <t>Posebna naknada za zaštitu od pr. i drugih nesreća (neutrošena sr. iz preth. perioda)</t>
  </si>
  <si>
    <t>Izgradnja skloništa - namj. sredstva za izgradnju skloništa</t>
  </si>
  <si>
    <t>Ulaganja u tuđa stalna sredstva, izgradnja objekata MZ-a</t>
  </si>
  <si>
    <t xml:space="preserve">Izdaci za naknade skupštinskim zastupnicima, paušali </t>
  </si>
  <si>
    <t>Izdaci za energiju (izdaci za električnu energiju, grijanje)</t>
  </si>
  <si>
    <t>Izdaci za informisanje(Usluge medija, usl. javnog infor.)</t>
  </si>
  <si>
    <t>Izdaci za energiju (izdaci za električnu energiju,  grijanje)</t>
  </si>
  <si>
    <t>Izdaci za informisanje(Usl. medija, usl. javnog informiranja)</t>
  </si>
  <si>
    <t>Posebna nakn. na dohodak za zaštitu od pr. i dr.nesreća 0,5%</t>
  </si>
  <si>
    <t>Pos. naknada na dohodak za zaštitu od pr. i dr.nesreća 0,5%</t>
  </si>
  <si>
    <t>Stručne usluge (izdaci računovodstvenih usluga)</t>
  </si>
  <si>
    <t>Održavanje javne rasvjete (Program ZKP-a)</t>
  </si>
  <si>
    <t>104</t>
  </si>
  <si>
    <t>108</t>
  </si>
  <si>
    <t>Porez na dobit od privredne i profesionalne djelatnosti (zaostale uplate poreza)</t>
  </si>
  <si>
    <t>Projekat kanalizacije i regulacije</t>
  </si>
  <si>
    <t>Ostale kancelarijske mašine</t>
  </si>
  <si>
    <t>107</t>
  </si>
  <si>
    <t>I OPĆI DIO</t>
  </si>
  <si>
    <t xml:space="preserve">Finansiranje investicionog održavanja, zaštite, rekonstrukcije i izgradnje lokalnih cesta, gradskih ulica i nerazvrstanih cesta </t>
  </si>
  <si>
    <t>Oprema za prenos podataka i glasa - oprema za katastar</t>
  </si>
  <si>
    <t>Oprema za katastar</t>
  </si>
  <si>
    <t>IZVORI SREDSTAVA, OSTVARENI SUFICIT IZ RANIJEG PERIODA</t>
  </si>
  <si>
    <t>Neraspoređeni višak prihoda i rashoda</t>
  </si>
  <si>
    <t>613991-011</t>
  </si>
  <si>
    <t>Nabavka cvijeća i cvjetnih aranžmana</t>
  </si>
  <si>
    <t>Ostali izdaci za dr. samostalne djelatnosti i povremenog rada - naknade za rad predsjednicima MZ-a</t>
  </si>
  <si>
    <t>Objekti vodovoda i kanalizacije - izgradnja retencije za prihvat vode</t>
  </si>
  <si>
    <t>102</t>
  </si>
  <si>
    <t>105</t>
  </si>
  <si>
    <t>106</t>
  </si>
  <si>
    <t>Usluge deratizacije</t>
  </si>
  <si>
    <t>Služba za prostorno uređenje, imovinsko-pravne i geodetske poslove</t>
  </si>
  <si>
    <t>Služba za finansije, računovodstvo i javne nabavke</t>
  </si>
  <si>
    <t>Služba za poduzetništvo, lokalni razvoj i implementaciju projekata</t>
  </si>
  <si>
    <t>Služba za upravu, društvene djelatnosti i zajedničke poslove</t>
  </si>
  <si>
    <t>Služba za komunalne djelatnosti, vodne resurse, zaštitu okoliša i inspekcije</t>
  </si>
  <si>
    <t>Rekonstrukcija zgrade javne ustanove</t>
  </si>
  <si>
    <t>Naknada za prihode ostvarene radom termoelektrana</t>
  </si>
  <si>
    <t>614231-003</t>
  </si>
  <si>
    <t>614231-002</t>
  </si>
  <si>
    <t>614231-004</t>
  </si>
  <si>
    <t>Beneficije za socijalnu zaštitu - tuđa njega i pomoć (USK-a)</t>
  </si>
  <si>
    <t>Beneficije za socijalnu zaštitu - socijalna pomoć (USK-a)</t>
  </si>
  <si>
    <t>Beneficije za socijalnu zaštitu - troškovi sahrana (Općina)</t>
  </si>
  <si>
    <t>Beneficije za socijalnu zaštitu - jednokratna socijalna davanja (Općina)</t>
  </si>
  <si>
    <t>614231-005</t>
  </si>
  <si>
    <t>Beneficije za socijalnu pomoć - porodični smještaj (USK-a)</t>
  </si>
  <si>
    <t>614231-006</t>
  </si>
  <si>
    <t>Beneficije za socijalnu pomoć - porodilje u radnom odnosu (USK-a)</t>
  </si>
  <si>
    <t>614231-007</t>
  </si>
  <si>
    <t>614231-008</t>
  </si>
  <si>
    <t>614231-009</t>
  </si>
  <si>
    <t>614231-010</t>
  </si>
  <si>
    <t>614231-011</t>
  </si>
  <si>
    <t>Beneficije za socijalnu zaštitu - porodilje van radnog odnosa (USK)</t>
  </si>
  <si>
    <t>Beneficije za socijalnu pomoć - medicinska vještačenja (USK-a)</t>
  </si>
  <si>
    <t>Beneficije za socijalnu pomoć - jednokratne pomoći (USK-a)</t>
  </si>
  <si>
    <t>Beneficije za socijalnu pomoć - smještaj u ustanovama (USK-a)</t>
  </si>
  <si>
    <t>Beneficije za socijalnu pomoć -medicinska vještačenja (općina)</t>
  </si>
  <si>
    <t>614239-006</t>
  </si>
  <si>
    <t>Lične potrebe (korisnici)</t>
  </si>
  <si>
    <t>UKUPAN BROJ ZAPOSLENIH: 2</t>
  </si>
  <si>
    <t xml:space="preserve">Pomoć u slučaju smrti </t>
  </si>
  <si>
    <t>Obrazovni materijal - nabavka školskih lektira</t>
  </si>
  <si>
    <t xml:space="preserve">Izdaci za rad komisija </t>
  </si>
  <si>
    <t xml:space="preserve">Izdaci za usluge prevoza i goriva </t>
  </si>
  <si>
    <t>Unajmljivanje imovine i prostora</t>
  </si>
  <si>
    <t>109</t>
  </si>
  <si>
    <t xml:space="preserve">Rekonstrukcija zgrade organa uprave </t>
  </si>
  <si>
    <t>Subvencije za veterinarstvo, JP "Veterinarska stanica" V.Kladuša</t>
  </si>
  <si>
    <t>SUBVENCIJE PRIVATNIM PREDUZEĆIMA I PODUZETNICIMA</t>
  </si>
  <si>
    <t>Subvencije za veterinarstvo, privatna veterinarska stanica</t>
  </si>
  <si>
    <t>Grant za sufinansiranje projekata mladih</t>
  </si>
  <si>
    <t>Grant za sufinansiranje razvojnih projekata i projekata EU</t>
  </si>
  <si>
    <t>Subvencije za veterinarstvo, JP "Veterinarska stanica" doo V.Kladuša</t>
  </si>
  <si>
    <t>Subvencije privatnim preduzećima i poduzetnicima</t>
  </si>
  <si>
    <t>Rekonstrukcija zgrade organa uprave</t>
  </si>
  <si>
    <t>Primljeni tekući transferi od inostranih vlada</t>
  </si>
  <si>
    <t>Kapitalni transferi neprofitnim organizacijama</t>
  </si>
  <si>
    <t>Tr. za pos.namjene - el. nepogode, sredstva CZ</t>
  </si>
  <si>
    <t>Tr.za pos. namjene - el. nepogode, učešće općine</t>
  </si>
  <si>
    <t>Primljeni kapitalni transferi od Kantona, Ministarstvo građenja USK-a (ekološke naknade)</t>
  </si>
  <si>
    <t>Ostale stručne usluge - sistematski pregled uposlenih</t>
  </si>
  <si>
    <t>JP "Veterinarska stanica" doo V.Kladuša (sufinansiranje projekta kastracije pasa lutalica)</t>
  </si>
  <si>
    <t>614239-004</t>
  </si>
  <si>
    <t>Priključak na vodovodnu mrežu za socijalne kategorije građana</t>
  </si>
  <si>
    <t>Darovi uposlenicima povodom vjerskih i državnih praznika</t>
  </si>
  <si>
    <t>Član 4.</t>
  </si>
  <si>
    <t>Prihod po osnovu "Dječije nedjelje"</t>
  </si>
  <si>
    <t>Primljeni tekući transferi od Federacije</t>
  </si>
  <si>
    <t>Primici od prodaje prometnih vozila</t>
  </si>
  <si>
    <t>Finansiranje investicionog održavanja, zaštite, rekonstrukcije i izgradnje lokalnih cesta, gradskih ulica i nerazvrstanih cesta</t>
  </si>
  <si>
    <t>614231-014</t>
  </si>
  <si>
    <t>Naknada za treće dijete</t>
  </si>
  <si>
    <t>614239-005</t>
  </si>
  <si>
    <t>Dječija nedjelja</t>
  </si>
  <si>
    <t>614231-013</t>
  </si>
  <si>
    <t>Hraniteljstvo</t>
  </si>
  <si>
    <t>Primljeni kapitalni transferi od Federacije, Vlada Federacije</t>
  </si>
  <si>
    <t>614329-015</t>
  </si>
  <si>
    <t>Sredstva za finansiranje projekta uređenja nereguliranog korita rijeke Kladušnice</t>
  </si>
  <si>
    <t>614329-016</t>
  </si>
  <si>
    <t>Primljeni tekući transferi od Federacije, Federalno ministarstvo poljoprivrede</t>
  </si>
  <si>
    <t>Naknada za izgradnju i održ. javnih skloništa (neutrošena sr. iz preth. perioda)</t>
  </si>
  <si>
    <t>Investiciono održavanje zemljišta - vanjsko osvjetljenje i pločnici (uređenje parking prilaza zgradama Mekote)</t>
  </si>
  <si>
    <t>614411-005</t>
  </si>
  <si>
    <t>JKP "ViK" doo Velika Kladuša</t>
  </si>
  <si>
    <t>614329-014</t>
  </si>
  <si>
    <t>BUDŽET ZA 2021. GODINU</t>
  </si>
  <si>
    <t>Izdaci za energiju - MZ</t>
  </si>
  <si>
    <t>Izdaci za komunikaciju i komunikacijske usluge - MZ</t>
  </si>
  <si>
    <t>Nabavka materijala i sitnog inventara - MZ</t>
  </si>
  <si>
    <t>Izdaci za usluge prevoza i goriva - MZ</t>
  </si>
  <si>
    <t>Izdaci za tekuće održavanje - MZ</t>
  </si>
  <si>
    <t>Ugovorene i druge posebne usluge - MZ</t>
  </si>
  <si>
    <t>Primljeni tekući transferi od inostranih vlada (neutrošena sredstva iz prošle godine)</t>
  </si>
  <si>
    <t>Rekonstrukcija na zemljištu, vanjska osvjetljenja, pločnici, ograde - parking prostor iza zgrade općine</t>
  </si>
  <si>
    <t>Općinske komunalne naknade (stambeni prostor)</t>
  </si>
  <si>
    <t>Općinske komunalne naknade (poslovni prostor)</t>
  </si>
  <si>
    <t>Primljeni kapitalni transferi od Federacije (neutrošena namjenska sredstva)</t>
  </si>
  <si>
    <t>Primljeni kapitalni transferi od Kantona, Ministarstvo poljoprivrede USK-a, namjenski grant (neutrošena namjenska sredstva)</t>
  </si>
  <si>
    <t>Primljeni namjenski transferi za kulturu (neutrošena namjenska sredstva)</t>
  </si>
  <si>
    <t xml:space="preserve"> </t>
  </si>
  <si>
    <t>Transfer za kulturu</t>
  </si>
  <si>
    <t>Kapitalni transferi neprofitnim org. OŠ 25. novembar, nabavka peći na pelet - projekat INGRID</t>
  </si>
  <si>
    <t>Primljeni kapitalni transferi od Kantona (sufinansiranje izgradnje objekta Centar za kulturu - neutrošena namjenska sredstva)</t>
  </si>
  <si>
    <t>Kapitalni transferi pojedincima</t>
  </si>
  <si>
    <t>Kapitalni transferi javnim preduzećima</t>
  </si>
  <si>
    <t>613991-012</t>
  </si>
  <si>
    <t>Sredstva za održavanje višegodišnjeg nasada kestena (IPA projekat)</t>
  </si>
  <si>
    <t>Izdaci za odjecu, uniforme i platno</t>
  </si>
  <si>
    <t>Izdaci za odjeću, uniforme i platno</t>
  </si>
  <si>
    <t>Sr. za obavljanje hitnih intervencija na zgradama</t>
  </si>
  <si>
    <t>Izrada prostorno planske dokumentacije</t>
  </si>
  <si>
    <t>UKUPNI PRIHODI I PRIMICI</t>
  </si>
  <si>
    <t>Grant za utopljavanje zgrada</t>
  </si>
  <si>
    <t>9=8/3</t>
  </si>
  <si>
    <t>UKUPAN BROJ ZAPOSLENIH: 100</t>
  </si>
  <si>
    <t>UKUPAN BROJ VOLONTERA: 4</t>
  </si>
  <si>
    <t>614231-015</t>
  </si>
  <si>
    <t>Dječiji dodatak</t>
  </si>
  <si>
    <t>Nabavka adresnih pločica</t>
  </si>
  <si>
    <t>614116-003</t>
  </si>
  <si>
    <t>Grant za provođenje izbora u mjesnim zajednicama</t>
  </si>
  <si>
    <t>614819-003</t>
  </si>
  <si>
    <t>Ostali tekući rashodi, nabavka adresnih pločica</t>
  </si>
  <si>
    <t>Izgradnja parking nadstrešnica i autobuskih stajališta sa fotonaponskim ćelijama (projekat I.N.G.R.I.D.)</t>
  </si>
  <si>
    <t xml:space="preserve">Izgradnja vanjske rasvjete </t>
  </si>
  <si>
    <t>Izgradnja vanjske rasvjete</t>
  </si>
  <si>
    <t xml:space="preserve">Objekti vodovoda i kan. - izgr. retencije za prihvat vode </t>
  </si>
  <si>
    <t>Velika Kladuša, ________.2021. godine</t>
  </si>
  <si>
    <t>Boravišna taksa po kantonalnim propisima</t>
  </si>
  <si>
    <t>Primitak od prodaje ostalih stalnih sredstava (pomoćni objekti - garaže u ul.Maršala Tita i ul. Ibrahima Mržljaka)</t>
  </si>
  <si>
    <t>JP "Veterinarska stanica" doo V.Kladuša - sufinansiranje provođenja monitoringa zaraznih bolesti goveda</t>
  </si>
  <si>
    <t>Subvencije obrtnicima i poduzetnicima</t>
  </si>
  <si>
    <t>Sufinansiranje izgradnje školskih objekata</t>
  </si>
  <si>
    <t>Investiciono održavanje zemljišta-vanjsko osvjetljenje i pločnici (Uređenje gradskog parka)</t>
  </si>
  <si>
    <t>JKP "ViK" doo Velika Kladuša - subvencije za izgradnju vodovodne mreže</t>
  </si>
  <si>
    <t>Projekat podrške ruralnom razvoju - IFAD</t>
  </si>
  <si>
    <t>Investiciono održavanje zemljišta-vanjsko osvjetljenje i pločnici (Uređenje gradskog parka - projektovanje)</t>
  </si>
  <si>
    <t>Dani borbe protiv droge - liječenje ovisnika</t>
  </si>
  <si>
    <t>IZVRŠENJE BUDŽETA ZA PERIOD 01.01.-30.09.2021. GODINE</t>
  </si>
  <si>
    <t>BUDŽET ZA 2022. GODINU</t>
  </si>
  <si>
    <t xml:space="preserve">IZVRŠENJE BUDŽETA ZA PERIOD 01.01.-30.09.2021. </t>
  </si>
  <si>
    <t>10=8/4</t>
  </si>
  <si>
    <t>Transfer za obrazovanje</t>
  </si>
  <si>
    <t>Sredstva za finansiranje tr.održavanja skloništa - namjenska sredstva</t>
  </si>
  <si>
    <t xml:space="preserve">Ostale usluge u oblasti komunikacija </t>
  </si>
  <si>
    <t>Primljeni kapitalni transferi od Kantona (neutrošena namjenska sredstva)</t>
  </si>
  <si>
    <t>Kapitalni transferi od pojedinaca, MZ (neutrošena namjenska sredstva)</t>
  </si>
  <si>
    <t>Boravišna taksa po kantonalnim propisima (neutrošena namjenska sredstva)</t>
  </si>
  <si>
    <t>Transfer za razvoj turizma</t>
  </si>
  <si>
    <t xml:space="preserve">Kapitalni transferi od pojedinaca, MZ </t>
  </si>
  <si>
    <t>614239-007</t>
  </si>
  <si>
    <t>Ostali transferi pojedincima - Pad projekat BiH 5</t>
  </si>
  <si>
    <t>614311-028</t>
  </si>
  <si>
    <t>Grant za suf. Programa uključivanja dijaspore i finan.biznisa</t>
  </si>
  <si>
    <t>U tekuću budžetsku rezervu za 2022. godinu predviđeno je 0,98% ukupno planiranih prihoda Budžeta bez namjenskih prihoda, vlastitih prihoda i bez primitaka.</t>
  </si>
  <si>
    <t>Budžet za 2022. godinu stupa na snagu danom donošenja, ima se objaviti u "Službenom glasniku Općine Velika Kladuša", a primjenjivat će se za fiskalnu 2022. godinu.</t>
  </si>
  <si>
    <t>Obrađivač:</t>
  </si>
  <si>
    <t>Služba za finansije i računovodstvo</t>
  </si>
  <si>
    <t>Predlagač:</t>
  </si>
  <si>
    <t>Općinski načelnik</t>
  </si>
  <si>
    <t xml:space="preserve"> BUDŽET OPĆINE VELIKA KLADUŠA ZA 2022. GODINU</t>
  </si>
  <si>
    <t>NACRT</t>
  </si>
  <si>
    <t>OPĆINSKO VIJEĆE</t>
  </si>
  <si>
    <t>Broj: ____/21</t>
  </si>
  <si>
    <t>Na osnovu člana 32. Statuta općine Velika Kladuša ("Službeni glasnik općine Velika Kladuša", broj: 12/11) a u vezi sa članom 15. Zakona o budžetima u Federaciji BiH ("Službene novine F BiH", broj: 102/13, 9/14, 13/14, 8/15, 91/15, 102/15, 104/16, 5/18 i 11/19), Općinsko vijeće općine Velika Kladuša, na sjednici održanoj dana _______2021. godine, donosi</t>
  </si>
  <si>
    <t>Prihodi i rashodi (izdaci) po grupama utvrđuju se u Pregledu prihoda, rashoda i izdataka za 2022. godinu kako slijedi:</t>
  </si>
  <si>
    <t>615211-001</t>
  </si>
  <si>
    <t>615211-002</t>
  </si>
  <si>
    <t>615311-004</t>
  </si>
  <si>
    <t>615311-005</t>
  </si>
  <si>
    <t>615411-003</t>
  </si>
  <si>
    <t>821213-001</t>
  </si>
  <si>
    <t>821213-004</t>
  </si>
  <si>
    <t>821614-002</t>
  </si>
  <si>
    <t>821614-001</t>
  </si>
  <si>
    <t>821621-002</t>
  </si>
  <si>
    <t>821621-001</t>
  </si>
  <si>
    <t>Sredstva za finan. troškova održavanja skloništa - namjenska sredstva</t>
  </si>
  <si>
    <t>613976-001</t>
  </si>
  <si>
    <t>613724-002</t>
  </si>
  <si>
    <t>613724-003</t>
  </si>
  <si>
    <t>613724-004</t>
  </si>
  <si>
    <t>613115-001</t>
  </si>
  <si>
    <t>613115-002</t>
  </si>
  <si>
    <t>Grant za suf. programa uključivanja dijaspore i finan.biznisa</t>
  </si>
  <si>
    <t>614819-004</t>
  </si>
  <si>
    <t>Subvencioniranje tr. i održavanje zgrade za soc.kategorije</t>
  </si>
  <si>
    <t>Ugrađena oprema, klima uređaji</t>
  </si>
  <si>
    <t>Pozajmljivanje javnim preduzećima</t>
  </si>
  <si>
    <t>IZDACI ZA FINANCIJSKU IMOVINU</t>
  </si>
  <si>
    <t>614819-005</t>
  </si>
  <si>
    <t>Ostali tekući rashodi, naknade za rad ekspertnog tima za reviziju privatizacije</t>
  </si>
  <si>
    <t>Izdaci računovodstvenih i revizorskih usluga</t>
  </si>
  <si>
    <t>613915-001</t>
  </si>
  <si>
    <t>Ostale stručne usluge-sistematski pregled uposlenih</t>
  </si>
  <si>
    <t>Primljeni tekući transferi od Države, naknade za biračke odbore</t>
  </si>
  <si>
    <t>Jednokratna socijalna davanja</t>
  </si>
  <si>
    <t>614239-008</t>
  </si>
  <si>
    <t>Sredstva za finansiranje troškova komunalnih usluga za socijalne kategorije građana</t>
  </si>
  <si>
    <t>Sredstva za fin.tr.komunalnih usluga za soc.kategorije građana</t>
  </si>
  <si>
    <t>Grant za kulturne i sportske manifestacije, 4 kladuška doba</t>
  </si>
  <si>
    <t>614329-017</t>
  </si>
  <si>
    <t>Sredstva za fin.troškova održavanja retencionih jezera</t>
  </si>
  <si>
    <t>Sredstva za fin. troškova održavanja retencionih jezera</t>
  </si>
  <si>
    <t>Subvencije javnih preduzeća i zavisnih društava</t>
  </si>
  <si>
    <t>Projekat razvoja poljoprivrede socijalno ugroženih kategorija stanovništa</t>
  </si>
  <si>
    <t>Motorna vozila - Nabavka specijalnog vatrogasnog vozila</t>
  </si>
  <si>
    <t>Motorna vozila - nabavka specijalnog vozila sa korpom</t>
  </si>
  <si>
    <t xml:space="preserve">Jednokratna socijalna davanja </t>
  </si>
  <si>
    <t>Motorna vozila - nabavka specijalnog vatrogasnog vozila</t>
  </si>
  <si>
    <t>Projekat razvoja polj.soc.ugroženih kategorija stanovništva</t>
  </si>
  <si>
    <t>Budžet općine Velika Kladuša za 2022. godinu iznosi 18.533.391 KM a, sastoji se od:</t>
  </si>
  <si>
    <r>
      <t>Rashodi i izdaci u budžetu za 2022. godinu u iznosu  od</t>
    </r>
    <r>
      <rPr>
        <sz val="10"/>
        <color rgb="FFFF0000"/>
        <rFont val="Cambria"/>
        <family val="1"/>
        <charset val="238"/>
        <scheme val="major"/>
      </rPr>
      <t xml:space="preserve"> </t>
    </r>
    <r>
      <rPr>
        <b/>
        <sz val="10"/>
        <color rgb="FFFF0000"/>
        <rFont val="Cambria"/>
        <family val="1"/>
        <charset val="238"/>
        <scheme val="major"/>
      </rPr>
      <t xml:space="preserve">18.533.391 </t>
    </r>
    <r>
      <rPr>
        <sz val="10"/>
        <rFont val="Cambria"/>
        <family val="1"/>
        <charset val="238"/>
        <scheme val="major"/>
      </rPr>
      <t>KM raspoređuju se po korisnicima odnosno nosiocima, kako slijedi: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</si>
</sst>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mbria"/>
      <family val="1"/>
      <charset val="238"/>
      <scheme val="major"/>
    </font>
    <font>
      <b/>
      <sz val="10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b/>
      <sz val="12"/>
      <color theme="1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sz val="8"/>
      <color theme="1"/>
      <name val="Cambria"/>
      <family val="1"/>
      <charset val="238"/>
      <scheme val="major"/>
    </font>
    <font>
      <b/>
      <sz val="8"/>
      <color theme="1"/>
      <name val="Cambria"/>
      <family val="1"/>
      <charset val="238"/>
      <scheme val="major"/>
    </font>
    <font>
      <sz val="8"/>
      <color theme="1"/>
      <name val="Calibri"/>
      <family val="2"/>
      <charset val="238"/>
      <scheme val="minor"/>
    </font>
    <font>
      <b/>
      <sz val="9"/>
      <color theme="1"/>
      <name val="Cambria"/>
      <family val="1"/>
      <charset val="238"/>
      <scheme val="major"/>
    </font>
    <font>
      <b/>
      <sz val="7"/>
      <color theme="1"/>
      <name val="Cambria"/>
      <family val="1"/>
      <charset val="238"/>
      <scheme val="major"/>
    </font>
    <font>
      <sz val="8"/>
      <name val="Cambria"/>
      <family val="1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8"/>
      <color indexed="8"/>
      <name val="Cambria"/>
      <family val="1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mbria"/>
      <family val="1"/>
      <charset val="238"/>
      <scheme val="major"/>
    </font>
    <font>
      <sz val="7.5"/>
      <color theme="1"/>
      <name val="Cambria"/>
      <family val="1"/>
      <charset val="238"/>
      <scheme val="maj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7"/>
      <color theme="1"/>
      <name val="Calibri"/>
      <family val="2"/>
      <charset val="238"/>
      <scheme val="minor"/>
    </font>
    <font>
      <b/>
      <sz val="6"/>
      <color theme="1"/>
      <name val="Cambria"/>
      <family val="1"/>
      <charset val="238"/>
      <scheme val="maj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7.5"/>
      <color theme="1"/>
      <name val="Cambria"/>
      <family val="1"/>
      <charset val="238"/>
      <scheme val="major"/>
    </font>
    <font>
      <b/>
      <sz val="8"/>
      <color theme="1"/>
      <name val="Calibri"/>
      <family val="2"/>
      <charset val="238"/>
      <scheme val="minor"/>
    </font>
    <font>
      <sz val="10"/>
      <name val="Cambria"/>
      <family val="1"/>
      <charset val="238"/>
      <scheme val="major"/>
    </font>
    <font>
      <b/>
      <sz val="14"/>
      <color theme="1"/>
      <name val="Cambria"/>
      <family val="1"/>
      <charset val="238"/>
      <scheme val="major"/>
    </font>
    <font>
      <sz val="8"/>
      <color theme="1"/>
      <name val="Cambria"/>
      <family val="1"/>
      <charset val="238"/>
    </font>
    <font>
      <b/>
      <sz val="8"/>
      <color theme="1"/>
      <name val="Cambria"/>
      <family val="1"/>
      <charset val="238"/>
    </font>
    <font>
      <b/>
      <sz val="9"/>
      <color theme="1"/>
      <name val="Cambria"/>
      <family val="1"/>
      <charset val="238"/>
    </font>
    <font>
      <sz val="9"/>
      <color theme="1"/>
      <name val="Cambria"/>
      <family val="1"/>
      <charset val="238"/>
    </font>
    <font>
      <sz val="8"/>
      <name val="Cambria"/>
      <family val="1"/>
      <charset val="238"/>
    </font>
    <font>
      <b/>
      <sz val="10"/>
      <color theme="1"/>
      <name val="Cambria"/>
      <family val="1"/>
      <charset val="238"/>
    </font>
    <font>
      <sz val="11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sz val="8"/>
      <color indexed="8"/>
      <name val="Cambria"/>
      <family val="1"/>
      <charset val="238"/>
      <scheme val="major"/>
    </font>
    <font>
      <sz val="10"/>
      <color rgb="FFFF0000"/>
      <name val="Cambria"/>
      <family val="1"/>
      <charset val="238"/>
      <scheme val="major"/>
    </font>
    <font>
      <b/>
      <sz val="10"/>
      <color rgb="FFFF0000"/>
      <name val="Cambria"/>
      <family val="1"/>
      <charset val="238"/>
      <scheme val="major"/>
    </font>
    <font>
      <sz val="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2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47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/>
    <xf numFmtId="0" fontId="5" fillId="0" borderId="0" xfId="0" applyFont="1" applyBorder="1"/>
    <xf numFmtId="0" fontId="0" fillId="0" borderId="0" xfId="0" applyBorder="1"/>
    <xf numFmtId="1" fontId="6" fillId="3" borderId="0" xfId="0" applyNumberFormat="1" applyFont="1" applyFill="1" applyBorder="1" applyAlignment="1">
      <alignment horizontal="center"/>
    </xf>
    <xf numFmtId="4" fontId="6" fillId="3" borderId="0" xfId="0" applyNumberFormat="1" applyFont="1" applyFill="1" applyBorder="1" applyAlignment="1">
      <alignment horizontal="center"/>
    </xf>
    <xf numFmtId="0" fontId="0" fillId="0" borderId="1" xfId="0" applyBorder="1"/>
    <xf numFmtId="0" fontId="6" fillId="0" borderId="0" xfId="0" applyFont="1"/>
    <xf numFmtId="0" fontId="0" fillId="0" borderId="0" xfId="0" applyFont="1"/>
    <xf numFmtId="0" fontId="0" fillId="0" borderId="0" xfId="0" applyFont="1" applyBorder="1"/>
    <xf numFmtId="0" fontId="17" fillId="0" borderId="0" xfId="0" applyFont="1"/>
    <xf numFmtId="0" fontId="17" fillId="0" borderId="0" xfId="0" applyFont="1" applyBorder="1"/>
    <xf numFmtId="0" fontId="0" fillId="3" borderId="0" xfId="0" applyFill="1" applyBorder="1"/>
    <xf numFmtId="0" fontId="6" fillId="0" borderId="2" xfId="0" applyFont="1" applyBorder="1"/>
    <xf numFmtId="3" fontId="6" fillId="0" borderId="2" xfId="0" applyNumberFormat="1" applyFont="1" applyBorder="1"/>
    <xf numFmtId="0" fontId="6" fillId="0" borderId="2" xfId="0" applyFont="1" applyBorder="1" applyAlignment="1">
      <alignment vertical="center"/>
    </xf>
    <xf numFmtId="3" fontId="6" fillId="3" borderId="2" xfId="0" applyNumberFormat="1" applyFont="1" applyFill="1" applyBorder="1"/>
    <xf numFmtId="0" fontId="6" fillId="3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 wrapText="1"/>
    </xf>
    <xf numFmtId="0" fontId="6" fillId="0" borderId="6" xfId="0" applyFont="1" applyBorder="1"/>
    <xf numFmtId="3" fontId="6" fillId="3" borderId="7" xfId="0" applyNumberFormat="1" applyFont="1" applyFill="1" applyBorder="1" applyAlignment="1">
      <alignment horizontal="center"/>
    </xf>
    <xf numFmtId="3" fontId="7" fillId="3" borderId="7" xfId="0" applyNumberFormat="1" applyFont="1" applyFill="1" applyBorder="1" applyAlignment="1">
      <alignment horizontal="center"/>
    </xf>
    <xf numFmtId="3" fontId="7" fillId="3" borderId="2" xfId="0" applyNumberFormat="1" applyFont="1" applyFill="1" applyBorder="1"/>
    <xf numFmtId="3" fontId="0" fillId="0" borderId="0" xfId="0" applyNumberFormat="1"/>
    <xf numFmtId="0" fontId="33" fillId="3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32" fillId="3" borderId="2" xfId="0" applyFont="1" applyFill="1" applyBorder="1" applyAlignment="1">
      <alignment horizontal="right"/>
    </xf>
    <xf numFmtId="0" fontId="6" fillId="3" borderId="6" xfId="0" applyFont="1" applyFill="1" applyBorder="1"/>
    <xf numFmtId="0" fontId="6" fillId="3" borderId="2" xfId="0" applyFont="1" applyFill="1" applyBorder="1" applyAlignment="1">
      <alignment horizontal="left" vertical="center" wrapText="1"/>
    </xf>
    <xf numFmtId="0" fontId="18" fillId="3" borderId="0" xfId="0" applyFont="1" applyFill="1" applyBorder="1" applyAlignment="1">
      <alignment horizontal="center"/>
    </xf>
    <xf numFmtId="0" fontId="0" fillId="3" borderId="0" xfId="0" applyFill="1"/>
    <xf numFmtId="0" fontId="5" fillId="3" borderId="0" xfId="0" applyFont="1" applyFill="1" applyBorder="1" applyAlignment="1">
      <alignment horizontal="left"/>
    </xf>
    <xf numFmtId="0" fontId="9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/>
    </xf>
    <xf numFmtId="3" fontId="7" fillId="3" borderId="2" xfId="0" applyNumberFormat="1" applyFont="1" applyFill="1" applyBorder="1" applyAlignment="1">
      <alignment horizontal="right" vertical="center" wrapText="1"/>
    </xf>
    <xf numFmtId="0" fontId="7" fillId="3" borderId="6" xfId="0" applyFont="1" applyFill="1" applyBorder="1"/>
    <xf numFmtId="0" fontId="7" fillId="3" borderId="2" xfId="0" applyFont="1" applyFill="1" applyBorder="1"/>
    <xf numFmtId="49" fontId="7" fillId="3" borderId="2" xfId="0" applyNumberFormat="1" applyFont="1" applyFill="1" applyBorder="1" applyAlignment="1">
      <alignment horizontal="right"/>
    </xf>
    <xf numFmtId="0" fontId="6" fillId="3" borderId="2" xfId="0" applyFont="1" applyFill="1" applyBorder="1"/>
    <xf numFmtId="49" fontId="6" fillId="3" borderId="2" xfId="0" applyNumberFormat="1" applyFont="1" applyFill="1" applyBorder="1" applyAlignment="1">
      <alignment horizontal="right"/>
    </xf>
    <xf numFmtId="0" fontId="6" fillId="3" borderId="2" xfId="0" applyFont="1" applyFill="1" applyBorder="1" applyAlignment="1">
      <alignment horizontal="right" vertical="center"/>
    </xf>
    <xf numFmtId="0" fontId="7" fillId="3" borderId="2" xfId="0" applyFont="1" applyFill="1" applyBorder="1" applyAlignment="1">
      <alignment horizontal="right"/>
    </xf>
    <xf numFmtId="0" fontId="6" fillId="3" borderId="2" xfId="0" applyFont="1" applyFill="1" applyBorder="1" applyAlignment="1">
      <alignment horizontal="right"/>
    </xf>
    <xf numFmtId="0" fontId="7" fillId="3" borderId="2" xfId="0" applyFont="1" applyFill="1" applyBorder="1" applyAlignment="1">
      <alignment horizontal="right" vertical="center"/>
    </xf>
    <xf numFmtId="49" fontId="6" fillId="3" borderId="9" xfId="0" applyNumberFormat="1" applyFont="1" applyFill="1" applyBorder="1" applyAlignment="1">
      <alignment horizontal="right"/>
    </xf>
    <xf numFmtId="0" fontId="6" fillId="3" borderId="9" xfId="0" applyFont="1" applyFill="1" applyBorder="1" applyAlignment="1">
      <alignment vertical="center"/>
    </xf>
    <xf numFmtId="3" fontId="6" fillId="3" borderId="0" xfId="0" applyNumberFormat="1" applyFont="1" applyFill="1" applyBorder="1"/>
    <xf numFmtId="3" fontId="13" fillId="3" borderId="0" xfId="0" applyNumberFormat="1" applyFont="1" applyFill="1" applyBorder="1" applyAlignment="1">
      <alignment vertical="center"/>
    </xf>
    <xf numFmtId="3" fontId="13" fillId="3" borderId="0" xfId="0" applyNumberFormat="1" applyFont="1" applyFill="1" applyBorder="1"/>
    <xf numFmtId="0" fontId="11" fillId="3" borderId="2" xfId="0" applyFont="1" applyFill="1" applyBorder="1"/>
    <xf numFmtId="0" fontId="6" fillId="3" borderId="2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vertical="top" wrapText="1"/>
    </xf>
    <xf numFmtId="0" fontId="16" fillId="3" borderId="2" xfId="0" applyFont="1" applyFill="1" applyBorder="1"/>
    <xf numFmtId="0" fontId="7" fillId="3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/>
    <xf numFmtId="0" fontId="12" fillId="3" borderId="0" xfId="0" applyFont="1" applyFill="1"/>
    <xf numFmtId="0" fontId="6" fillId="3" borderId="6" xfId="0" applyFont="1" applyFill="1" applyBorder="1" applyAlignment="1">
      <alignment horizontal="right" vertical="center"/>
    </xf>
    <xf numFmtId="0" fontId="7" fillId="3" borderId="2" xfId="0" applyFont="1" applyFill="1" applyBorder="1" applyAlignment="1"/>
    <xf numFmtId="0" fontId="7" fillId="3" borderId="7" xfId="0" applyFont="1" applyFill="1" applyBorder="1" applyAlignment="1"/>
    <xf numFmtId="0" fontId="0" fillId="3" borderId="8" xfId="0" applyFill="1" applyBorder="1"/>
    <xf numFmtId="0" fontId="0" fillId="3" borderId="9" xfId="0" applyFill="1" applyBorder="1"/>
    <xf numFmtId="0" fontId="7" fillId="3" borderId="9" xfId="0" applyFont="1" applyFill="1" applyBorder="1" applyAlignment="1"/>
    <xf numFmtId="0" fontId="7" fillId="3" borderId="10" xfId="0" applyFont="1" applyFill="1" applyBorder="1" applyAlignment="1"/>
    <xf numFmtId="0" fontId="8" fillId="3" borderId="0" xfId="0" applyFont="1" applyFill="1" applyBorder="1"/>
    <xf numFmtId="0" fontId="7" fillId="3" borderId="0" xfId="0" applyFont="1" applyFill="1" applyBorder="1" applyAlignment="1"/>
    <xf numFmtId="0" fontId="7" fillId="3" borderId="6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center"/>
    </xf>
    <xf numFmtId="49" fontId="6" fillId="3" borderId="6" xfId="0" applyNumberFormat="1" applyFont="1" applyFill="1" applyBorder="1" applyAlignment="1">
      <alignment horizontal="right"/>
    </xf>
    <xf numFmtId="49" fontId="6" fillId="3" borderId="8" xfId="0" applyNumberFormat="1" applyFont="1" applyFill="1" applyBorder="1" applyAlignment="1">
      <alignment horizontal="right"/>
    </xf>
    <xf numFmtId="0" fontId="7" fillId="3" borderId="9" xfId="0" applyFont="1" applyFill="1" applyBorder="1" applyAlignment="1">
      <alignment horizontal="center"/>
    </xf>
    <xf numFmtId="4" fontId="6" fillId="3" borderId="9" xfId="0" applyNumberFormat="1" applyFont="1" applyFill="1" applyBorder="1"/>
    <xf numFmtId="4" fontId="6" fillId="3" borderId="10" xfId="0" applyNumberFormat="1" applyFont="1" applyFill="1" applyBorder="1"/>
    <xf numFmtId="49" fontId="6" fillId="3" borderId="0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/>
    </xf>
    <xf numFmtId="4" fontId="6" fillId="3" borderId="0" xfId="0" applyNumberFormat="1" applyFont="1" applyFill="1" applyBorder="1"/>
    <xf numFmtId="0" fontId="8" fillId="3" borderId="2" xfId="0" applyFont="1" applyFill="1" applyBorder="1" applyAlignment="1">
      <alignment horizontal="left"/>
    </xf>
    <xf numFmtId="0" fontId="25" fillId="3" borderId="2" xfId="0" applyFont="1" applyFill="1" applyBorder="1" applyAlignment="1">
      <alignment horizontal="center"/>
    </xf>
    <xf numFmtId="3" fontId="25" fillId="3" borderId="2" xfId="0" applyNumberFormat="1" applyFont="1" applyFill="1" applyBorder="1"/>
    <xf numFmtId="3" fontId="25" fillId="3" borderId="7" xfId="0" applyNumberFormat="1" applyFont="1" applyFill="1" applyBorder="1" applyAlignment="1">
      <alignment horizontal="center"/>
    </xf>
    <xf numFmtId="49" fontId="32" fillId="3" borderId="6" xfId="0" applyNumberFormat="1" applyFont="1" applyFill="1" applyBorder="1" applyAlignment="1">
      <alignment horizontal="right"/>
    </xf>
    <xf numFmtId="49" fontId="32" fillId="3" borderId="2" xfId="0" applyNumberFormat="1" applyFont="1" applyFill="1" applyBorder="1" applyAlignment="1">
      <alignment horizontal="right"/>
    </xf>
    <xf numFmtId="3" fontId="33" fillId="3" borderId="2" xfId="0" applyNumberFormat="1" applyFont="1" applyFill="1" applyBorder="1"/>
    <xf numFmtId="3" fontId="33" fillId="3" borderId="7" xfId="0" applyNumberFormat="1" applyFont="1" applyFill="1" applyBorder="1" applyAlignment="1">
      <alignment horizontal="center"/>
    </xf>
    <xf numFmtId="0" fontId="32" fillId="3" borderId="2" xfId="0" applyFont="1" applyFill="1" applyBorder="1" applyAlignment="1">
      <alignment vertical="center"/>
    </xf>
    <xf numFmtId="3" fontId="32" fillId="3" borderId="2" xfId="0" applyNumberFormat="1" applyFont="1" applyFill="1" applyBorder="1"/>
    <xf numFmtId="3" fontId="32" fillId="3" borderId="7" xfId="0" applyNumberFormat="1" applyFont="1" applyFill="1" applyBorder="1" applyAlignment="1">
      <alignment horizontal="center"/>
    </xf>
    <xf numFmtId="0" fontId="32" fillId="3" borderId="2" xfId="0" applyFont="1" applyFill="1" applyBorder="1" applyAlignment="1">
      <alignment horizontal="right" vertical="center"/>
    </xf>
    <xf numFmtId="0" fontId="36" fillId="3" borderId="2" xfId="0" applyFont="1" applyFill="1" applyBorder="1" applyAlignment="1">
      <alignment vertical="center"/>
    </xf>
    <xf numFmtId="0" fontId="33" fillId="3" borderId="8" xfId="0" applyFont="1" applyFill="1" applyBorder="1" applyAlignment="1">
      <alignment horizontal="left"/>
    </xf>
    <xf numFmtId="0" fontId="33" fillId="3" borderId="9" xfId="0" applyFont="1" applyFill="1" applyBorder="1" applyAlignment="1">
      <alignment horizontal="left"/>
    </xf>
    <xf numFmtId="0" fontId="32" fillId="3" borderId="9" xfId="0" applyFont="1" applyFill="1" applyBorder="1" applyAlignment="1">
      <alignment vertical="center"/>
    </xf>
    <xf numFmtId="3" fontId="33" fillId="3" borderId="9" xfId="0" applyNumberFormat="1" applyFont="1" applyFill="1" applyBorder="1" applyAlignment="1">
      <alignment horizontal="center"/>
    </xf>
    <xf numFmtId="3" fontId="32" fillId="3" borderId="9" xfId="0" applyNumberFormat="1" applyFont="1" applyFill="1" applyBorder="1"/>
    <xf numFmtId="3" fontId="32" fillId="3" borderId="10" xfId="0" applyNumberFormat="1" applyFont="1" applyFill="1" applyBorder="1"/>
    <xf numFmtId="0" fontId="33" fillId="3" borderId="0" xfId="0" applyFont="1" applyFill="1" applyBorder="1" applyAlignment="1">
      <alignment horizontal="left"/>
    </xf>
    <xf numFmtId="0" fontId="32" fillId="3" borderId="2" xfId="0" applyFont="1" applyFill="1" applyBorder="1" applyAlignment="1"/>
    <xf numFmtId="0" fontId="32" fillId="3" borderId="2" xfId="0" applyFont="1" applyFill="1" applyBorder="1" applyAlignment="1">
      <alignment horizontal="left" vertical="top" wrapText="1"/>
    </xf>
    <xf numFmtId="0" fontId="32" fillId="3" borderId="2" xfId="0" applyFont="1" applyFill="1" applyBorder="1"/>
    <xf numFmtId="0" fontId="32" fillId="3" borderId="2" xfId="0" applyFont="1" applyFill="1" applyBorder="1" applyAlignment="1">
      <alignment vertical="top"/>
    </xf>
    <xf numFmtId="0" fontId="33" fillId="3" borderId="2" xfId="0" applyFont="1" applyFill="1" applyBorder="1" applyAlignment="1"/>
    <xf numFmtId="0" fontId="33" fillId="3" borderId="2" xfId="0" applyFont="1" applyFill="1" applyBorder="1" applyAlignment="1">
      <alignment horizontal="left"/>
    </xf>
    <xf numFmtId="0" fontId="32" fillId="3" borderId="2" xfId="0" applyFont="1" applyFill="1" applyBorder="1" applyAlignment="1">
      <alignment vertical="center" wrapText="1"/>
    </xf>
    <xf numFmtId="0" fontId="33" fillId="3" borderId="6" xfId="0" applyFont="1" applyFill="1" applyBorder="1" applyAlignment="1">
      <alignment horizontal="left"/>
    </xf>
    <xf numFmtId="0" fontId="32" fillId="3" borderId="2" xfId="0" applyFont="1" applyFill="1" applyBorder="1" applyAlignment="1">
      <alignment horizontal="left"/>
    </xf>
    <xf numFmtId="0" fontId="33" fillId="3" borderId="2" xfId="0" applyNumberFormat="1" applyFont="1" applyFill="1" applyBorder="1" applyAlignment="1">
      <alignment horizontal="center" vertical="center"/>
    </xf>
    <xf numFmtId="4" fontId="32" fillId="3" borderId="2" xfId="0" applyNumberFormat="1" applyFont="1" applyFill="1" applyBorder="1"/>
    <xf numFmtId="4" fontId="32" fillId="3" borderId="7" xfId="0" applyNumberFormat="1" applyFont="1" applyFill="1" applyBorder="1"/>
    <xf numFmtId="0" fontId="32" fillId="3" borderId="9" xfId="0" applyFont="1" applyFill="1" applyBorder="1" applyAlignment="1">
      <alignment horizontal="left"/>
    </xf>
    <xf numFmtId="0" fontId="32" fillId="3" borderId="9" xfId="0" applyFont="1" applyFill="1" applyBorder="1" applyAlignment="1"/>
    <xf numFmtId="0" fontId="33" fillId="3" borderId="9" xfId="0" applyNumberFormat="1" applyFont="1" applyFill="1" applyBorder="1" applyAlignment="1">
      <alignment horizontal="center" vertical="center"/>
    </xf>
    <xf numFmtId="4" fontId="32" fillId="3" borderId="9" xfId="0" applyNumberFormat="1" applyFont="1" applyFill="1" applyBorder="1"/>
    <xf numFmtId="4" fontId="32" fillId="3" borderId="10" xfId="0" applyNumberFormat="1" applyFont="1" applyFill="1" applyBorder="1"/>
    <xf numFmtId="0" fontId="33" fillId="3" borderId="2" xfId="0" applyFont="1" applyFill="1" applyBorder="1" applyAlignment="1">
      <alignment horizontal="left" vertical="center"/>
    </xf>
    <xf numFmtId="3" fontId="33" fillId="3" borderId="2" xfId="0" applyNumberFormat="1" applyFont="1" applyFill="1" applyBorder="1" applyAlignment="1">
      <alignment horizontal="center" vertical="center"/>
    </xf>
    <xf numFmtId="3" fontId="32" fillId="3" borderId="7" xfId="0" applyNumberFormat="1" applyFont="1" applyFill="1" applyBorder="1"/>
    <xf numFmtId="3" fontId="34" fillId="3" borderId="7" xfId="0" applyNumberFormat="1" applyFont="1" applyFill="1" applyBorder="1" applyAlignment="1">
      <alignment horizontal="center"/>
    </xf>
    <xf numFmtId="3" fontId="35" fillId="3" borderId="7" xfId="0" applyNumberFormat="1" applyFont="1" applyFill="1" applyBorder="1" applyAlignment="1">
      <alignment horizontal="center"/>
    </xf>
    <xf numFmtId="3" fontId="34" fillId="3" borderId="2" xfId="0" applyNumberFormat="1" applyFont="1" applyFill="1" applyBorder="1"/>
    <xf numFmtId="0" fontId="37" fillId="3" borderId="8" xfId="0" applyFont="1" applyFill="1" applyBorder="1" applyAlignment="1">
      <alignment horizontal="left"/>
    </xf>
    <xf numFmtId="0" fontId="37" fillId="3" borderId="9" xfId="0" applyFont="1" applyFill="1" applyBorder="1" applyAlignment="1">
      <alignment horizontal="left"/>
    </xf>
    <xf numFmtId="0" fontId="38" fillId="3" borderId="9" xfId="0" applyFont="1" applyFill="1" applyBorder="1" applyAlignment="1">
      <alignment horizontal="left"/>
    </xf>
    <xf numFmtId="4" fontId="35" fillId="3" borderId="9" xfId="0" applyNumberFormat="1" applyFont="1" applyFill="1" applyBorder="1"/>
    <xf numFmtId="4" fontId="35" fillId="3" borderId="10" xfId="0" applyNumberFormat="1" applyFont="1" applyFill="1" applyBorder="1"/>
    <xf numFmtId="0" fontId="32" fillId="3" borderId="0" xfId="0" applyFont="1" applyFill="1" applyBorder="1" applyAlignment="1"/>
    <xf numFmtId="0" fontId="33" fillId="3" borderId="0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6" fillId="3" borderId="2" xfId="0" applyFont="1" applyFill="1" applyBorder="1" applyAlignment="1"/>
    <xf numFmtId="0" fontId="25" fillId="3" borderId="2" xfId="0" applyNumberFormat="1" applyFont="1" applyFill="1" applyBorder="1" applyAlignment="1">
      <alignment horizontal="center" vertical="center"/>
    </xf>
    <xf numFmtId="4" fontId="27" fillId="3" borderId="2" xfId="0" applyNumberFormat="1" applyFont="1" applyFill="1" applyBorder="1"/>
    <xf numFmtId="4" fontId="27" fillId="3" borderId="7" xfId="0" applyNumberFormat="1" applyFont="1" applyFill="1" applyBorder="1"/>
    <xf numFmtId="0" fontId="33" fillId="3" borderId="2" xfId="0" applyFont="1" applyFill="1" applyBorder="1"/>
    <xf numFmtId="0" fontId="33" fillId="3" borderId="2" xfId="0" applyFont="1" applyFill="1" applyBorder="1" applyAlignment="1">
      <alignment horizontal="right" vertical="center"/>
    </xf>
    <xf numFmtId="49" fontId="32" fillId="3" borderId="11" xfId="0" applyNumberFormat="1" applyFont="1" applyFill="1" applyBorder="1" applyAlignment="1">
      <alignment horizontal="right"/>
    </xf>
    <xf numFmtId="49" fontId="32" fillId="3" borderId="12" xfId="0" applyNumberFormat="1" applyFont="1" applyFill="1" applyBorder="1" applyAlignment="1">
      <alignment horizontal="right"/>
    </xf>
    <xf numFmtId="3" fontId="32" fillId="3" borderId="12" xfId="0" applyNumberFormat="1" applyFont="1" applyFill="1" applyBorder="1"/>
    <xf numFmtId="3" fontId="7" fillId="3" borderId="7" xfId="0" applyNumberFormat="1" applyFont="1" applyFill="1" applyBorder="1" applyAlignment="1">
      <alignment horizontal="center" vertical="center"/>
    </xf>
    <xf numFmtId="3" fontId="6" fillId="3" borderId="7" xfId="0" applyNumberFormat="1" applyFont="1" applyFill="1" applyBorder="1" applyAlignment="1">
      <alignment horizontal="center" vertical="center"/>
    </xf>
    <xf numFmtId="3" fontId="13" fillId="3" borderId="2" xfId="0" applyNumberFormat="1" applyFont="1" applyFill="1" applyBorder="1"/>
    <xf numFmtId="4" fontId="0" fillId="3" borderId="0" xfId="0" applyNumberFormat="1" applyFill="1"/>
    <xf numFmtId="0" fontId="6" fillId="3" borderId="2" xfId="0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top" wrapText="1"/>
    </xf>
    <xf numFmtId="3" fontId="40" fillId="3" borderId="2" xfId="0" applyNumberFormat="1" applyFont="1" applyFill="1" applyBorder="1"/>
    <xf numFmtId="0" fontId="6" fillId="3" borderId="2" xfId="0" applyFont="1" applyFill="1" applyBorder="1" applyAlignment="1">
      <alignment wrapText="1"/>
    </xf>
    <xf numFmtId="0" fontId="40" fillId="3" borderId="2" xfId="0" applyFont="1" applyFill="1" applyBorder="1" applyAlignment="1">
      <alignment vertical="center"/>
    </xf>
    <xf numFmtId="0" fontId="6" fillId="3" borderId="1" xfId="0" applyFont="1" applyFill="1" applyBorder="1"/>
    <xf numFmtId="0" fontId="7" fillId="3" borderId="9" xfId="0" applyFont="1" applyFill="1" applyBorder="1"/>
    <xf numFmtId="0" fontId="3" fillId="3" borderId="0" xfId="0" applyFont="1" applyFill="1"/>
    <xf numFmtId="0" fontId="5" fillId="3" borderId="0" xfId="0" applyFont="1" applyFill="1" applyAlignment="1"/>
    <xf numFmtId="0" fontId="5" fillId="3" borderId="0" xfId="0" applyFont="1" applyFill="1"/>
    <xf numFmtId="0" fontId="2" fillId="3" borderId="0" xfId="0" applyFont="1" applyFill="1" applyAlignment="1"/>
    <xf numFmtId="0" fontId="7" fillId="3" borderId="6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/>
    </xf>
    <xf numFmtId="0" fontId="32" fillId="3" borderId="2" xfId="0" applyFont="1" applyFill="1" applyBorder="1" applyAlignment="1">
      <alignment wrapText="1"/>
    </xf>
    <xf numFmtId="0" fontId="32" fillId="3" borderId="2" xfId="0" applyFont="1" applyFill="1" applyBorder="1" applyAlignment="1">
      <alignment horizontal="left" wrapText="1"/>
    </xf>
    <xf numFmtId="0" fontId="6" fillId="0" borderId="2" xfId="0" applyFont="1" applyBorder="1" applyAlignment="1">
      <alignment horizontal="right"/>
    </xf>
    <xf numFmtId="49" fontId="6" fillId="0" borderId="2" xfId="0" applyNumberFormat="1" applyFont="1" applyBorder="1" applyAlignment="1">
      <alignment horizontal="right"/>
    </xf>
    <xf numFmtId="0" fontId="6" fillId="0" borderId="2" xfId="0" applyFont="1" applyBorder="1" applyAlignment="1">
      <alignment horizontal="right" vertical="center"/>
    </xf>
    <xf numFmtId="0" fontId="32" fillId="3" borderId="12" xfId="0" applyFont="1" applyFill="1" applyBorder="1"/>
    <xf numFmtId="0" fontId="32" fillId="3" borderId="0" xfId="0" applyFont="1" applyFill="1" applyBorder="1" applyAlignment="1">
      <alignment horizontal="left"/>
    </xf>
    <xf numFmtId="4" fontId="32" fillId="3" borderId="0" xfId="0" applyNumberFormat="1" applyFont="1" applyFill="1" applyBorder="1"/>
    <xf numFmtId="0" fontId="5" fillId="3" borderId="0" xfId="0" applyFont="1" applyFill="1" applyAlignment="1">
      <alignment horizontal="left"/>
    </xf>
    <xf numFmtId="0" fontId="39" fillId="3" borderId="0" xfId="0" applyFont="1" applyFill="1" applyAlignment="1">
      <alignment horizontal="left"/>
    </xf>
    <xf numFmtId="0" fontId="6" fillId="3" borderId="0" xfId="0" applyFont="1" applyFill="1" applyBorder="1"/>
    <xf numFmtId="0" fontId="7" fillId="3" borderId="0" xfId="0" applyFont="1" applyFill="1" applyBorder="1"/>
    <xf numFmtId="0" fontId="2" fillId="3" borderId="0" xfId="0" applyFont="1" applyFill="1" applyBorder="1" applyAlignment="1">
      <alignment horizontal="center"/>
    </xf>
    <xf numFmtId="3" fontId="6" fillId="3" borderId="0" xfId="0" applyNumberFormat="1" applyFont="1" applyFill="1" applyBorder="1" applyAlignment="1">
      <alignment horizontal="center"/>
    </xf>
    <xf numFmtId="0" fontId="0" fillId="3" borderId="1" xfId="0" applyFill="1" applyBorder="1"/>
    <xf numFmtId="0" fontId="6" fillId="0" borderId="9" xfId="0" applyFont="1" applyBorder="1"/>
    <xf numFmtId="0" fontId="6" fillId="0" borderId="2" xfId="0" applyFont="1" applyBorder="1" applyAlignment="1">
      <alignment vertical="top" wrapText="1"/>
    </xf>
    <xf numFmtId="3" fontId="32" fillId="3" borderId="0" xfId="0" applyNumberFormat="1" applyFont="1" applyFill="1" applyBorder="1" applyAlignment="1">
      <alignment horizontal="center"/>
    </xf>
    <xf numFmtId="3" fontId="18" fillId="3" borderId="0" xfId="0" applyNumberFormat="1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22" fillId="3" borderId="0" xfId="0" applyFont="1" applyFill="1" applyBorder="1" applyAlignment="1">
      <alignment horizontal="left"/>
    </xf>
    <xf numFmtId="0" fontId="18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6" fillId="0" borderId="15" xfId="0" applyFont="1" applyBorder="1"/>
    <xf numFmtId="0" fontId="6" fillId="0" borderId="15" xfId="0" applyFont="1" applyBorder="1" applyAlignment="1">
      <alignment horizontal="center" vertical="center"/>
    </xf>
    <xf numFmtId="3" fontId="6" fillId="0" borderId="15" xfId="0" applyNumberFormat="1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5" xfId="0" applyFont="1" applyBorder="1" applyAlignment="1">
      <alignment horizontal="left" vertical="center" wrapText="1"/>
    </xf>
    <xf numFmtId="3" fontId="7" fillId="0" borderId="15" xfId="0" applyNumberFormat="1" applyFont="1" applyBorder="1"/>
    <xf numFmtId="3" fontId="7" fillId="0" borderId="15" xfId="0" applyNumberFormat="1" applyFont="1" applyBorder="1" applyAlignment="1">
      <alignment horizontal="right"/>
    </xf>
    <xf numFmtId="3" fontId="7" fillId="3" borderId="15" xfId="0" applyNumberFormat="1" applyFont="1" applyFill="1" applyBorder="1" applyAlignment="1">
      <alignment vertical="center"/>
    </xf>
    <xf numFmtId="3" fontId="6" fillId="0" borderId="15" xfId="0" applyNumberFormat="1" applyFont="1" applyBorder="1"/>
    <xf numFmtId="3" fontId="6" fillId="3" borderId="15" xfId="0" applyNumberFormat="1" applyFont="1" applyFill="1" applyBorder="1" applyAlignment="1">
      <alignment horizontal="right" vertical="center"/>
    </xf>
    <xf numFmtId="3" fontId="6" fillId="0" borderId="15" xfId="0" applyNumberFormat="1" applyFont="1" applyBorder="1" applyAlignment="1">
      <alignment horizontal="right"/>
    </xf>
    <xf numFmtId="3" fontId="6" fillId="3" borderId="15" xfId="0" applyNumberFormat="1" applyFont="1" applyFill="1" applyBorder="1" applyAlignment="1">
      <alignment vertical="center"/>
    </xf>
    <xf numFmtId="3" fontId="7" fillId="0" borderId="15" xfId="0" applyNumberFormat="1" applyFont="1" applyBorder="1" applyAlignment="1">
      <alignment vertical="center"/>
    </xf>
    <xf numFmtId="3" fontId="7" fillId="0" borderId="15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vertical="center"/>
    </xf>
    <xf numFmtId="0" fontId="6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vertical="center" wrapText="1"/>
    </xf>
    <xf numFmtId="1" fontId="7" fillId="0" borderId="15" xfId="0" applyNumberFormat="1" applyFont="1" applyBorder="1" applyAlignment="1">
      <alignment horizontal="right"/>
    </xf>
    <xf numFmtId="3" fontId="7" fillId="3" borderId="15" xfId="0" applyNumberFormat="1" applyFont="1" applyFill="1" applyBorder="1" applyAlignment="1">
      <alignment horizontal="right" vertical="center"/>
    </xf>
    <xf numFmtId="0" fontId="7" fillId="0" borderId="15" xfId="0" applyFont="1" applyBorder="1"/>
    <xf numFmtId="3" fontId="6" fillId="3" borderId="15" xfId="0" applyNumberFormat="1" applyFont="1" applyFill="1" applyBorder="1" applyAlignment="1">
      <alignment horizontal="right"/>
    </xf>
    <xf numFmtId="0" fontId="13" fillId="0" borderId="15" xfId="0" applyFont="1" applyBorder="1" applyAlignment="1">
      <alignment vertical="center"/>
    </xf>
    <xf numFmtId="3" fontId="11" fillId="0" borderId="15" xfId="0" applyNumberFormat="1" applyFont="1" applyBorder="1"/>
    <xf numFmtId="3" fontId="11" fillId="3" borderId="15" xfId="0" applyNumberFormat="1" applyFont="1" applyFill="1" applyBorder="1"/>
    <xf numFmtId="3" fontId="13" fillId="0" borderId="15" xfId="0" applyNumberFormat="1" applyFont="1" applyBorder="1"/>
    <xf numFmtId="3" fontId="11" fillId="3" borderId="15" xfId="0" applyNumberFormat="1" applyFont="1" applyFill="1" applyBorder="1" applyAlignment="1">
      <alignment horizontal="right"/>
    </xf>
    <xf numFmtId="3" fontId="6" fillId="3" borderId="15" xfId="0" applyNumberFormat="1" applyFont="1" applyFill="1" applyBorder="1"/>
    <xf numFmtId="0" fontId="13" fillId="3" borderId="15" xfId="0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0" fontId="6" fillId="3" borderId="15" xfId="0" applyFont="1" applyFill="1" applyBorder="1" applyAlignment="1">
      <alignment vertical="center" wrapText="1"/>
    </xf>
    <xf numFmtId="0" fontId="6" fillId="3" borderId="15" xfId="0" applyFont="1" applyFill="1" applyBorder="1" applyAlignment="1">
      <alignment horizontal="left" vertical="center" wrapText="1"/>
    </xf>
    <xf numFmtId="0" fontId="9" fillId="4" borderId="1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3" fontId="7" fillId="4" borderId="15" xfId="0" applyNumberFormat="1" applyFont="1" applyFill="1" applyBorder="1" applyAlignment="1">
      <alignment vertical="center"/>
    </xf>
    <xf numFmtId="0" fontId="7" fillId="4" borderId="15" xfId="0" applyFont="1" applyFill="1" applyBorder="1" applyAlignment="1">
      <alignment vertical="center"/>
    </xf>
    <xf numFmtId="3" fontId="7" fillId="4" borderId="15" xfId="0" applyNumberFormat="1" applyFont="1" applyFill="1" applyBorder="1"/>
    <xf numFmtId="0" fontId="6" fillId="3" borderId="15" xfId="0" applyFont="1" applyFill="1" applyBorder="1" applyAlignment="1">
      <alignment wrapText="1"/>
    </xf>
    <xf numFmtId="0" fontId="0" fillId="0" borderId="14" xfId="0" applyBorder="1"/>
    <xf numFmtId="0" fontId="26" fillId="0" borderId="6" xfId="0" applyFont="1" applyBorder="1" applyAlignment="1">
      <alignment vertical="center"/>
    </xf>
    <xf numFmtId="0" fontId="43" fillId="0" borderId="2" xfId="0" applyFont="1" applyBorder="1" applyAlignment="1">
      <alignment vertical="center"/>
    </xf>
    <xf numFmtId="3" fontId="6" fillId="3" borderId="2" xfId="0" applyNumberFormat="1" applyFont="1" applyFill="1" applyBorder="1" applyAlignment="1">
      <alignment horizontal="right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vertical="center"/>
    </xf>
    <xf numFmtId="3" fontId="7" fillId="5" borderId="15" xfId="0" applyNumberFormat="1" applyFont="1" applyFill="1" applyBorder="1"/>
    <xf numFmtId="0" fontId="7" fillId="5" borderId="15" xfId="0" applyFont="1" applyFill="1" applyBorder="1" applyAlignment="1">
      <alignment vertical="center" wrapText="1"/>
    </xf>
    <xf numFmtId="0" fontId="10" fillId="0" borderId="16" xfId="0" applyFont="1" applyBorder="1" applyAlignment="1">
      <alignment horizontal="center"/>
    </xf>
    <xf numFmtId="0" fontId="29" fillId="0" borderId="15" xfId="0" applyFont="1" applyBorder="1" applyAlignment="1">
      <alignment horizontal="center"/>
    </xf>
    <xf numFmtId="0" fontId="7" fillId="5" borderId="16" xfId="0" applyFont="1" applyFill="1" applyBorder="1"/>
    <xf numFmtId="0" fontId="7" fillId="5" borderId="15" xfId="0" applyFont="1" applyFill="1" applyBorder="1" applyAlignment="1">
      <alignment horizontal="center" vertical="center"/>
    </xf>
    <xf numFmtId="0" fontId="6" fillId="0" borderId="16" xfId="0" applyFont="1" applyBorder="1"/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3" borderId="16" xfId="0" applyFont="1" applyFill="1" applyBorder="1" applyAlignment="1">
      <alignment vertical="center"/>
    </xf>
    <xf numFmtId="0" fontId="6" fillId="3" borderId="15" xfId="0" applyFont="1" applyFill="1" applyBorder="1" applyAlignment="1">
      <alignment vertical="top"/>
    </xf>
    <xf numFmtId="0" fontId="6" fillId="3" borderId="16" xfId="0" applyFont="1" applyFill="1" applyBorder="1"/>
    <xf numFmtId="0" fontId="7" fillId="0" borderId="16" xfId="0" applyFont="1" applyBorder="1"/>
    <xf numFmtId="0" fontId="20" fillId="0" borderId="17" xfId="0" applyFont="1" applyBorder="1" applyAlignment="1">
      <alignment horizontal="center"/>
    </xf>
    <xf numFmtId="0" fontId="7" fillId="4" borderId="16" xfId="0" applyFont="1" applyFill="1" applyBorder="1"/>
    <xf numFmtId="0" fontId="7" fillId="4" borderId="16" xfId="0" applyFont="1" applyFill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13" fillId="0" borderId="16" xfId="0" applyFont="1" applyBorder="1"/>
    <xf numFmtId="0" fontId="6" fillId="0" borderId="16" xfId="0" applyFont="1" applyBorder="1" applyAlignment="1">
      <alignment horizontal="right" vertical="center"/>
    </xf>
    <xf numFmtId="0" fontId="7" fillId="5" borderId="16" xfId="0" applyFont="1" applyFill="1" applyBorder="1" applyAlignment="1">
      <alignment vertical="center"/>
    </xf>
    <xf numFmtId="0" fontId="13" fillId="3" borderId="16" xfId="0" applyFont="1" applyFill="1" applyBorder="1" applyAlignment="1"/>
    <xf numFmtId="0" fontId="13" fillId="0" borderId="16" xfId="0" applyFont="1" applyBorder="1" applyAlignment="1">
      <alignment vertical="center"/>
    </xf>
    <xf numFmtId="0" fontId="6" fillId="3" borderId="16" xfId="0" applyFont="1" applyFill="1" applyBorder="1" applyAlignment="1">
      <alignment vertical="center" wrapText="1"/>
    </xf>
    <xf numFmtId="0" fontId="6" fillId="0" borderId="16" xfId="0" applyFont="1" applyBorder="1" applyAlignment="1">
      <alignment horizontal="right" vertical="center" wrapText="1"/>
    </xf>
    <xf numFmtId="0" fontId="18" fillId="0" borderId="0" xfId="0" applyFont="1"/>
    <xf numFmtId="0" fontId="1" fillId="0" borderId="0" xfId="0" applyFont="1" applyAlignment="1">
      <alignment horizontal="left"/>
    </xf>
    <xf numFmtId="0" fontId="17" fillId="0" borderId="0" xfId="0" applyFont="1" applyAlignment="1">
      <alignment vertical="top"/>
    </xf>
    <xf numFmtId="0" fontId="7" fillId="5" borderId="16" xfId="0" applyFont="1" applyFill="1" applyBorder="1" applyAlignment="1">
      <alignment horizontal="right"/>
    </xf>
    <xf numFmtId="0" fontId="9" fillId="5" borderId="14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 wrapText="1"/>
    </xf>
    <xf numFmtId="3" fontId="7" fillId="3" borderId="15" xfId="0" applyNumberFormat="1" applyFont="1" applyFill="1" applyBorder="1" applyAlignment="1">
      <alignment horizontal="right" vertical="center" wrapText="1"/>
    </xf>
    <xf numFmtId="0" fontId="7" fillId="5" borderId="15" xfId="0" applyFont="1" applyFill="1" applyBorder="1"/>
    <xf numFmtId="49" fontId="7" fillId="5" borderId="15" xfId="0" applyNumberFormat="1" applyFont="1" applyFill="1" applyBorder="1" applyAlignment="1">
      <alignment horizontal="right"/>
    </xf>
    <xf numFmtId="3" fontId="7" fillId="5" borderId="15" xfId="0" applyNumberFormat="1" applyFont="1" applyFill="1" applyBorder="1" applyAlignment="1">
      <alignment vertical="center"/>
    </xf>
    <xf numFmtId="0" fontId="7" fillId="3" borderId="16" xfId="0" applyFont="1" applyFill="1" applyBorder="1"/>
    <xf numFmtId="0" fontId="7" fillId="3" borderId="15" xfId="0" applyFont="1" applyFill="1" applyBorder="1"/>
    <xf numFmtId="49" fontId="7" fillId="3" borderId="15" xfId="0" applyNumberFormat="1" applyFont="1" applyFill="1" applyBorder="1" applyAlignment="1">
      <alignment horizontal="right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/>
    <xf numFmtId="0" fontId="6" fillId="3" borderId="15" xfId="0" applyFont="1" applyFill="1" applyBorder="1"/>
    <xf numFmtId="49" fontId="6" fillId="3" borderId="15" xfId="0" applyNumberFormat="1" applyFont="1" applyFill="1" applyBorder="1" applyAlignment="1">
      <alignment horizontal="right"/>
    </xf>
    <xf numFmtId="0" fontId="6" fillId="3" borderId="15" xfId="0" applyFont="1" applyFill="1" applyBorder="1" applyAlignment="1">
      <alignment horizontal="right" vertical="center"/>
    </xf>
    <xf numFmtId="0" fontId="7" fillId="3" borderId="15" xfId="0" applyFont="1" applyFill="1" applyBorder="1" applyAlignment="1">
      <alignment horizontal="right"/>
    </xf>
    <xf numFmtId="0" fontId="6" fillId="3" borderId="15" xfId="0" applyFont="1" applyFill="1" applyBorder="1" applyAlignment="1">
      <alignment horizontal="right"/>
    </xf>
    <xf numFmtId="0" fontId="6" fillId="0" borderId="15" xfId="0" applyFont="1" applyBorder="1" applyAlignment="1">
      <alignment horizontal="right"/>
    </xf>
    <xf numFmtId="0" fontId="7" fillId="3" borderId="15" xfId="0" applyFont="1" applyFill="1" applyBorder="1" applyAlignment="1">
      <alignment horizontal="right" vertical="center"/>
    </xf>
    <xf numFmtId="49" fontId="6" fillId="0" borderId="15" xfId="0" applyNumberFormat="1" applyFont="1" applyBorder="1" applyAlignment="1">
      <alignment horizontal="right"/>
    </xf>
    <xf numFmtId="0" fontId="6" fillId="0" borderId="15" xfId="0" applyFont="1" applyBorder="1" applyAlignment="1">
      <alignment horizontal="right" vertical="center"/>
    </xf>
    <xf numFmtId="0" fontId="7" fillId="3" borderId="15" xfId="0" applyFont="1" applyFill="1" applyBorder="1" applyAlignment="1">
      <alignment vertical="center" wrapText="1"/>
    </xf>
    <xf numFmtId="0" fontId="11" fillId="3" borderId="15" xfId="0" applyFont="1" applyFill="1" applyBorder="1"/>
    <xf numFmtId="49" fontId="6" fillId="3" borderId="15" xfId="0" applyNumberFormat="1" applyFont="1" applyFill="1" applyBorder="1" applyAlignment="1">
      <alignment horizontal="right" vertical="center"/>
    </xf>
    <xf numFmtId="0" fontId="6" fillId="3" borderId="15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vertical="top" wrapText="1"/>
    </xf>
    <xf numFmtId="0" fontId="16" fillId="3" borderId="15" xfId="0" applyFont="1" applyFill="1" applyBorder="1" applyAlignment="1">
      <alignment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left" vertical="center"/>
    </xf>
    <xf numFmtId="0" fontId="16" fillId="3" borderId="15" xfId="0" applyFont="1" applyFill="1" applyBorder="1"/>
    <xf numFmtId="0" fontId="6" fillId="3" borderId="15" xfId="0" applyFont="1" applyFill="1" applyBorder="1" applyAlignment="1"/>
    <xf numFmtId="0" fontId="7" fillId="3" borderId="15" xfId="0" applyFont="1" applyFill="1" applyBorder="1" applyAlignment="1">
      <alignment vertical="top"/>
    </xf>
    <xf numFmtId="0" fontId="28" fillId="3" borderId="15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left" vertical="top"/>
    </xf>
    <xf numFmtId="0" fontId="32" fillId="3" borderId="15" xfId="0" applyFont="1" applyFill="1" applyBorder="1" applyAlignment="1"/>
    <xf numFmtId="0" fontId="32" fillId="3" borderId="15" xfId="0" applyFont="1" applyFill="1" applyBorder="1" applyAlignment="1">
      <alignment wrapText="1"/>
    </xf>
    <xf numFmtId="0" fontId="6" fillId="0" borderId="15" xfId="0" applyFont="1" applyBorder="1" applyAlignment="1">
      <alignment vertical="top" wrapText="1"/>
    </xf>
    <xf numFmtId="0" fontId="6" fillId="3" borderId="16" xfId="0" applyFont="1" applyFill="1" applyBorder="1" applyAlignment="1">
      <alignment horizontal="right" vertical="center"/>
    </xf>
    <xf numFmtId="0" fontId="7" fillId="3" borderId="15" xfId="0" applyFont="1" applyFill="1" applyBorder="1" applyAlignment="1"/>
    <xf numFmtId="0" fontId="7" fillId="3" borderId="17" xfId="0" applyFont="1" applyFill="1" applyBorder="1" applyAlignment="1"/>
    <xf numFmtId="0" fontId="0" fillId="3" borderId="16" xfId="0" applyFill="1" applyBorder="1"/>
    <xf numFmtId="0" fontId="0" fillId="3" borderId="15" xfId="0" applyFill="1" applyBorder="1"/>
    <xf numFmtId="0" fontId="8" fillId="3" borderId="15" xfId="0" applyFont="1" applyFill="1" applyBorder="1"/>
    <xf numFmtId="0" fontId="6" fillId="2" borderId="16" xfId="0" applyFont="1" applyFill="1" applyBorder="1"/>
    <xf numFmtId="0" fontId="6" fillId="2" borderId="15" xfId="0" applyFont="1" applyFill="1" applyBorder="1"/>
    <xf numFmtId="49" fontId="6" fillId="2" borderId="15" xfId="0" applyNumberFormat="1" applyFont="1" applyFill="1" applyBorder="1" applyAlignment="1">
      <alignment horizontal="right"/>
    </xf>
    <xf numFmtId="0" fontId="6" fillId="2" borderId="15" xfId="0" applyFont="1" applyFill="1" applyBorder="1" applyAlignment="1">
      <alignment vertical="center"/>
    </xf>
    <xf numFmtId="3" fontId="6" fillId="2" borderId="15" xfId="0" applyNumberFormat="1" applyFont="1" applyFill="1" applyBorder="1"/>
    <xf numFmtId="49" fontId="32" fillId="2" borderId="6" xfId="0" applyNumberFormat="1" applyFont="1" applyFill="1" applyBorder="1" applyAlignment="1">
      <alignment horizontal="right"/>
    </xf>
    <xf numFmtId="49" fontId="32" fillId="2" borderId="2" xfId="0" applyNumberFormat="1" applyFont="1" applyFill="1" applyBorder="1" applyAlignment="1">
      <alignment horizontal="right"/>
    </xf>
    <xf numFmtId="3" fontId="32" fillId="2" borderId="2" xfId="0" applyNumberFormat="1" applyFont="1" applyFill="1" applyBorder="1"/>
    <xf numFmtId="3" fontId="32" fillId="2" borderId="7" xfId="0" applyNumberFormat="1" applyFont="1" applyFill="1" applyBorder="1" applyAlignment="1">
      <alignment horizontal="center"/>
    </xf>
    <xf numFmtId="49" fontId="6" fillId="2" borderId="6" xfId="0" applyNumberFormat="1" applyFont="1" applyFill="1" applyBorder="1" applyAlignment="1">
      <alignment horizontal="right"/>
    </xf>
    <xf numFmtId="49" fontId="6" fillId="2" borderId="2" xfId="0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vertical="center"/>
    </xf>
    <xf numFmtId="3" fontId="6" fillId="2" borderId="2" xfId="0" applyNumberFormat="1" applyFont="1" applyFill="1" applyBorder="1"/>
    <xf numFmtId="3" fontId="6" fillId="2" borderId="7" xfId="0" applyNumberFormat="1" applyFont="1" applyFill="1" applyBorder="1" applyAlignment="1">
      <alignment horizontal="center"/>
    </xf>
    <xf numFmtId="0" fontId="32" fillId="2" borderId="2" xfId="0" applyFont="1" applyFill="1" applyBorder="1" applyAlignment="1">
      <alignment horizontal="right" vertical="center"/>
    </xf>
    <xf numFmtId="0" fontId="36" fillId="2" borderId="2" xfId="0" applyFont="1" applyFill="1" applyBorder="1" applyAlignment="1">
      <alignment vertical="center"/>
    </xf>
    <xf numFmtId="0" fontId="32" fillId="2" borderId="2" xfId="0" applyFont="1" applyFill="1" applyBorder="1" applyAlignment="1">
      <alignment vertical="center"/>
    </xf>
    <xf numFmtId="0" fontId="6" fillId="2" borderId="6" xfId="0" applyFont="1" applyFill="1" applyBorder="1"/>
    <xf numFmtId="0" fontId="6" fillId="2" borderId="2" xfId="0" applyFont="1" applyFill="1" applyBorder="1"/>
    <xf numFmtId="3" fontId="6" fillId="2" borderId="7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1" fontId="7" fillId="5" borderId="1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3" fontId="6" fillId="3" borderId="1" xfId="0" applyNumberFormat="1" applyFont="1" applyFill="1" applyBorder="1" applyAlignment="1">
      <alignment horizontal="center"/>
    </xf>
    <xf numFmtId="3" fontId="7" fillId="3" borderId="1" xfId="0" applyNumberFormat="1" applyFont="1" applyFill="1" applyBorder="1" applyAlignment="1">
      <alignment horizontal="center"/>
    </xf>
    <xf numFmtId="1" fontId="7" fillId="4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1" fontId="7" fillId="4" borderId="1" xfId="0" applyNumberFormat="1" applyFont="1" applyFill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" fontId="7" fillId="5" borderId="1" xfId="0" applyNumberFormat="1" applyFont="1" applyFill="1" applyBorder="1" applyAlignment="1">
      <alignment horizontal="center"/>
    </xf>
    <xf numFmtId="3" fontId="7" fillId="5" borderId="1" xfId="0" applyNumberFormat="1" applyFont="1" applyFill="1" applyBorder="1" applyAlignment="1">
      <alignment horizontal="center"/>
    </xf>
    <xf numFmtId="0" fontId="29" fillId="0" borderId="1" xfId="0" applyFont="1" applyBorder="1" applyAlignment="1">
      <alignment horizontal="center"/>
    </xf>
    <xf numFmtId="16" fontId="29" fillId="0" borderId="1" xfId="0" applyNumberFormat="1" applyFont="1" applyBorder="1" applyAlignment="1">
      <alignment horizontal="center"/>
    </xf>
    <xf numFmtId="49" fontId="6" fillId="3" borderId="11" xfId="0" applyNumberFormat="1" applyFont="1" applyFill="1" applyBorder="1" applyAlignment="1">
      <alignment horizontal="right"/>
    </xf>
    <xf numFmtId="49" fontId="6" fillId="3" borderId="12" xfId="0" applyNumberFormat="1" applyFont="1" applyFill="1" applyBorder="1" applyAlignment="1">
      <alignment horizontal="right"/>
    </xf>
    <xf numFmtId="3" fontId="6" fillId="3" borderId="12" xfId="0" applyNumberFormat="1" applyFont="1" applyFill="1" applyBorder="1"/>
    <xf numFmtId="0" fontId="26" fillId="0" borderId="24" xfId="0" applyFont="1" applyBorder="1" applyAlignment="1">
      <alignment vertical="center"/>
    </xf>
    <xf numFmtId="0" fontId="7" fillId="0" borderId="15" xfId="0" applyFont="1" applyBorder="1" applyAlignment="1">
      <alignment vertical="top" wrapText="1"/>
    </xf>
    <xf numFmtId="0" fontId="17" fillId="0" borderId="0" xfId="0" applyFont="1" applyBorder="1" applyAlignment="1">
      <alignment horizontal="left" wrapText="1"/>
    </xf>
    <xf numFmtId="0" fontId="18" fillId="0" borderId="0" xfId="0" applyFont="1" applyBorder="1" applyAlignment="1">
      <alignment horizontal="center"/>
    </xf>
    <xf numFmtId="0" fontId="24" fillId="0" borderId="0" xfId="0" applyFont="1" applyBorder="1" applyAlignment="1">
      <alignment horizontal="left"/>
    </xf>
    <xf numFmtId="0" fontId="22" fillId="2" borderId="0" xfId="0" applyFont="1" applyFill="1" applyBorder="1" applyAlignment="1">
      <alignment horizontal="left"/>
    </xf>
    <xf numFmtId="3" fontId="18" fillId="2" borderId="0" xfId="0" applyNumberFormat="1" applyFont="1" applyFill="1" applyBorder="1" applyAlignment="1">
      <alignment horizontal="center"/>
    </xf>
    <xf numFmtId="0" fontId="22" fillId="0" borderId="0" xfId="0" applyFont="1" applyBorder="1" applyAlignment="1">
      <alignment horizontal="left"/>
    </xf>
    <xf numFmtId="3" fontId="18" fillId="0" borderId="0" xfId="0" applyNumberFormat="1" applyFont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21" fillId="0" borderId="0" xfId="0" applyFont="1" applyBorder="1" applyAlignment="1">
      <alignment horizontal="left"/>
    </xf>
    <xf numFmtId="0" fontId="17" fillId="0" borderId="0" xfId="0" applyFont="1" applyBorder="1" applyAlignment="1">
      <alignment horizontal="center"/>
    </xf>
    <xf numFmtId="3" fontId="17" fillId="0" borderId="0" xfId="0" applyNumberFormat="1" applyFont="1" applyBorder="1" applyAlignment="1">
      <alignment horizontal="center"/>
    </xf>
    <xf numFmtId="0" fontId="21" fillId="3" borderId="0" xfId="0" applyFont="1" applyFill="1" applyBorder="1" applyAlignment="1">
      <alignment horizontal="left"/>
    </xf>
    <xf numFmtId="0" fontId="22" fillId="3" borderId="0" xfId="0" applyFont="1" applyFill="1" applyBorder="1" applyAlignment="1">
      <alignment horizontal="left"/>
    </xf>
    <xf numFmtId="3" fontId="18" fillId="3" borderId="0" xfId="0" applyNumberFormat="1" applyFont="1" applyFill="1" applyBorder="1" applyAlignment="1">
      <alignment horizontal="center"/>
    </xf>
    <xf numFmtId="3" fontId="17" fillId="3" borderId="0" xfId="0" applyNumberFormat="1" applyFont="1" applyFill="1" applyBorder="1" applyAlignment="1">
      <alignment horizontal="center"/>
    </xf>
    <xf numFmtId="3" fontId="17" fillId="0" borderId="0" xfId="0" applyNumberFormat="1" applyFont="1" applyBorder="1" applyAlignment="1">
      <alignment horizontal="center" vertical="center"/>
    </xf>
    <xf numFmtId="0" fontId="18" fillId="3" borderId="0" xfId="0" applyFont="1" applyFill="1" applyBorder="1" applyAlignment="1">
      <alignment horizontal="left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/>
    </xf>
    <xf numFmtId="0" fontId="18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7" fillId="0" borderId="0" xfId="0" applyFont="1" applyAlignment="1">
      <alignment horizontal="left" vertical="top" wrapText="1"/>
    </xf>
    <xf numFmtId="0" fontId="18" fillId="0" borderId="0" xfId="0" applyFont="1" applyAlignment="1">
      <alignment horizontal="left"/>
    </xf>
    <xf numFmtId="0" fontId="3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2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9" fillId="5" borderId="17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textRotation="90" wrapText="1"/>
    </xf>
    <xf numFmtId="0" fontId="2" fillId="5" borderId="15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textRotation="90" wrapText="1"/>
    </xf>
    <xf numFmtId="0" fontId="2" fillId="4" borderId="15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 textRotation="90" wrapText="1" readingOrder="2"/>
    </xf>
    <xf numFmtId="0" fontId="2" fillId="4" borderId="15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textRotation="90" wrapText="1" readingOrder="2"/>
    </xf>
    <xf numFmtId="0" fontId="9" fillId="5" borderId="17" xfId="0" applyFont="1" applyFill="1" applyBorder="1" applyAlignment="1">
      <alignment horizontal="center" vertical="center" textRotation="90" wrapText="1"/>
    </xf>
    <xf numFmtId="0" fontId="9" fillId="5" borderId="15" xfId="0" applyFont="1" applyFill="1" applyBorder="1" applyAlignment="1">
      <alignment horizontal="center" vertical="center" textRotation="90" wrapText="1"/>
    </xf>
    <xf numFmtId="0" fontId="7" fillId="5" borderId="18" xfId="0" applyFont="1" applyFill="1" applyBorder="1" applyAlignment="1">
      <alignment horizontal="center" vertical="center" textRotation="90"/>
    </xf>
    <xf numFmtId="0" fontId="7" fillId="5" borderId="20" xfId="0" applyFont="1" applyFill="1" applyBorder="1" applyAlignment="1">
      <alignment horizontal="center" vertical="center" textRotation="90"/>
    </xf>
    <xf numFmtId="0" fontId="7" fillId="5" borderId="13" xfId="0" applyFont="1" applyFill="1" applyBorder="1" applyAlignment="1">
      <alignment horizontal="center" vertical="center" textRotation="90"/>
    </xf>
    <xf numFmtId="0" fontId="7" fillId="5" borderId="14" xfId="0" applyFont="1" applyFill="1" applyBorder="1" applyAlignment="1">
      <alignment horizontal="center" vertical="center" textRotation="90"/>
    </xf>
    <xf numFmtId="0" fontId="7" fillId="5" borderId="13" xfId="0" applyFont="1" applyFill="1" applyBorder="1" applyAlignment="1">
      <alignment horizontal="center" vertical="center" textRotation="90" wrapText="1"/>
    </xf>
    <xf numFmtId="0" fontId="7" fillId="5" borderId="14" xfId="0" applyFont="1" applyFill="1" applyBorder="1" applyAlignment="1">
      <alignment horizontal="center" vertical="center" textRotation="90" wrapText="1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/>
    </xf>
    <xf numFmtId="0" fontId="14" fillId="3" borderId="0" xfId="0" applyFont="1" applyFill="1" applyBorder="1" applyAlignment="1">
      <alignment horizontal="left"/>
    </xf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9" fillId="3" borderId="0" xfId="0" applyFont="1" applyFill="1" applyAlignment="1">
      <alignment horizontal="left"/>
    </xf>
    <xf numFmtId="0" fontId="9" fillId="3" borderId="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22" fillId="3" borderId="0" xfId="0" applyFont="1" applyFill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/>
    </xf>
    <xf numFmtId="0" fontId="18" fillId="3" borderId="0" xfId="0" applyFont="1" applyFill="1" applyAlignment="1">
      <alignment horizontal="left"/>
    </xf>
    <xf numFmtId="0" fontId="7" fillId="5" borderId="22" xfId="0" applyFont="1" applyFill="1" applyBorder="1" applyAlignment="1">
      <alignment horizontal="center" vertical="center" textRotation="90"/>
    </xf>
    <xf numFmtId="0" fontId="7" fillId="5" borderId="0" xfId="0" applyFont="1" applyFill="1" applyBorder="1" applyAlignment="1">
      <alignment horizontal="center" vertical="center" textRotation="90"/>
    </xf>
    <xf numFmtId="0" fontId="7" fillId="5" borderId="0" xfId="0" applyFont="1" applyFill="1" applyBorder="1" applyAlignment="1">
      <alignment horizontal="center" vertical="center" textRotation="90" wrapText="1"/>
    </xf>
    <xf numFmtId="0" fontId="2" fillId="5" borderId="0" xfId="0" applyFont="1" applyFill="1" applyBorder="1" applyAlignment="1">
      <alignment horizontal="center" vertical="center"/>
    </xf>
    <xf numFmtId="0" fontId="0" fillId="3" borderId="0" xfId="0" applyFill="1" applyAlignment="1">
      <alignment horizontal="left"/>
    </xf>
    <xf numFmtId="0" fontId="30" fillId="3" borderId="0" xfId="0" applyFont="1" applyFill="1" applyBorder="1" applyAlignment="1">
      <alignment horizontal="left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800100</xdr:colOff>
      <xdr:row>187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6038850" y="1464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4</xdr:col>
      <xdr:colOff>3579812</xdr:colOff>
      <xdr:row>12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4921250" y="1571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5</xdr:col>
      <xdr:colOff>3579812</xdr:colOff>
      <xdr:row>12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4656137" y="2690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6</xdr:col>
      <xdr:colOff>3579812</xdr:colOff>
      <xdr:row>12</xdr:row>
      <xdr:rowOff>0</xdr:rowOff>
    </xdr:from>
    <xdr:ext cx="184731" cy="264560"/>
    <xdr:sp macro="" textlink="">
      <xdr:nvSpPr>
        <xdr:cNvPr id="5" name="TextBox 4"/>
        <xdr:cNvSpPr txBox="1"/>
      </xdr:nvSpPr>
      <xdr:spPr>
        <a:xfrm>
          <a:off x="4656137" y="2690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7</xdr:col>
      <xdr:colOff>3579812</xdr:colOff>
      <xdr:row>12</xdr:row>
      <xdr:rowOff>0</xdr:rowOff>
    </xdr:from>
    <xdr:ext cx="184731" cy="264560"/>
    <xdr:sp macro="" textlink="">
      <xdr:nvSpPr>
        <xdr:cNvPr id="6" name="TextBox 5"/>
        <xdr:cNvSpPr txBox="1"/>
      </xdr:nvSpPr>
      <xdr:spPr>
        <a:xfrm>
          <a:off x="4656137" y="2690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8</xdr:col>
      <xdr:colOff>3579812</xdr:colOff>
      <xdr:row>12</xdr:row>
      <xdr:rowOff>0</xdr:rowOff>
    </xdr:from>
    <xdr:ext cx="184731" cy="264560"/>
    <xdr:sp macro="" textlink="">
      <xdr:nvSpPr>
        <xdr:cNvPr id="7" name="TextBox 6"/>
        <xdr:cNvSpPr txBox="1"/>
      </xdr:nvSpPr>
      <xdr:spPr>
        <a:xfrm>
          <a:off x="5391150" y="2690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9</xdr:col>
      <xdr:colOff>3579812</xdr:colOff>
      <xdr:row>12</xdr:row>
      <xdr:rowOff>0</xdr:rowOff>
    </xdr:from>
    <xdr:ext cx="184731" cy="264560"/>
    <xdr:sp macro="" textlink="">
      <xdr:nvSpPr>
        <xdr:cNvPr id="8" name="TextBox 7"/>
        <xdr:cNvSpPr txBox="1"/>
      </xdr:nvSpPr>
      <xdr:spPr>
        <a:xfrm>
          <a:off x="6292850" y="2690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4</xdr:col>
      <xdr:colOff>3579812</xdr:colOff>
      <xdr:row>12</xdr:row>
      <xdr:rowOff>0</xdr:rowOff>
    </xdr:from>
    <xdr:ext cx="184731" cy="264560"/>
    <xdr:sp macro="" textlink="">
      <xdr:nvSpPr>
        <xdr:cNvPr id="9" name="TextBox 8"/>
        <xdr:cNvSpPr txBox="1"/>
      </xdr:nvSpPr>
      <xdr:spPr>
        <a:xfrm>
          <a:off x="6292850" y="2690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5</xdr:col>
      <xdr:colOff>3579812</xdr:colOff>
      <xdr:row>12</xdr:row>
      <xdr:rowOff>0</xdr:rowOff>
    </xdr:from>
    <xdr:ext cx="184731" cy="264560"/>
    <xdr:sp macro="" textlink="">
      <xdr:nvSpPr>
        <xdr:cNvPr id="10" name="TextBox 9"/>
        <xdr:cNvSpPr txBox="1"/>
      </xdr:nvSpPr>
      <xdr:spPr>
        <a:xfrm>
          <a:off x="8523287" y="232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5</xdr:col>
      <xdr:colOff>3579812</xdr:colOff>
      <xdr:row>12</xdr:row>
      <xdr:rowOff>0</xdr:rowOff>
    </xdr:from>
    <xdr:ext cx="184731" cy="264560"/>
    <xdr:sp macro="" textlink="">
      <xdr:nvSpPr>
        <xdr:cNvPr id="11" name="TextBox 10"/>
        <xdr:cNvSpPr txBox="1"/>
      </xdr:nvSpPr>
      <xdr:spPr>
        <a:xfrm>
          <a:off x="8523287" y="232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6</xdr:col>
      <xdr:colOff>3579812</xdr:colOff>
      <xdr:row>12</xdr:row>
      <xdr:rowOff>0</xdr:rowOff>
    </xdr:from>
    <xdr:ext cx="184731" cy="264560"/>
    <xdr:sp macro="" textlink="">
      <xdr:nvSpPr>
        <xdr:cNvPr id="12" name="TextBox 11"/>
        <xdr:cNvSpPr txBox="1"/>
      </xdr:nvSpPr>
      <xdr:spPr>
        <a:xfrm>
          <a:off x="9218612" y="232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6</xdr:col>
      <xdr:colOff>800100</xdr:colOff>
      <xdr:row>188</xdr:row>
      <xdr:rowOff>113747</xdr:rowOff>
    </xdr:from>
    <xdr:ext cx="73025" cy="45719"/>
    <xdr:sp macro="" textlink="">
      <xdr:nvSpPr>
        <xdr:cNvPr id="13" name="TextBox 12"/>
        <xdr:cNvSpPr txBox="1"/>
      </xdr:nvSpPr>
      <xdr:spPr>
        <a:xfrm flipV="1">
          <a:off x="6300788" y="30180997"/>
          <a:ext cx="73025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6</xdr:col>
      <xdr:colOff>800100</xdr:colOff>
      <xdr:row>187</xdr:row>
      <xdr:rowOff>0</xdr:rowOff>
    </xdr:from>
    <xdr:ext cx="184731" cy="264560"/>
    <xdr:sp macro="" textlink="">
      <xdr:nvSpPr>
        <xdr:cNvPr id="14" name="TextBox 13"/>
        <xdr:cNvSpPr txBox="1"/>
      </xdr:nvSpPr>
      <xdr:spPr>
        <a:xfrm>
          <a:off x="5503863" y="299164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7</xdr:col>
      <xdr:colOff>0</xdr:colOff>
      <xdr:row>188</xdr:row>
      <xdr:rowOff>113747</xdr:rowOff>
    </xdr:from>
    <xdr:ext cx="73025" cy="45719"/>
    <xdr:sp macro="" textlink="">
      <xdr:nvSpPr>
        <xdr:cNvPr id="15" name="TextBox 14"/>
        <xdr:cNvSpPr txBox="1"/>
      </xdr:nvSpPr>
      <xdr:spPr>
        <a:xfrm flipV="1">
          <a:off x="6300788" y="30180997"/>
          <a:ext cx="73025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6</xdr:col>
      <xdr:colOff>800100</xdr:colOff>
      <xdr:row>188</xdr:row>
      <xdr:rowOff>113747</xdr:rowOff>
    </xdr:from>
    <xdr:ext cx="73025" cy="45719"/>
    <xdr:sp macro="" textlink="">
      <xdr:nvSpPr>
        <xdr:cNvPr id="16" name="TextBox 15"/>
        <xdr:cNvSpPr txBox="1"/>
      </xdr:nvSpPr>
      <xdr:spPr>
        <a:xfrm flipV="1">
          <a:off x="7034213" y="30315935"/>
          <a:ext cx="73025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7</xdr:col>
      <xdr:colOff>800100</xdr:colOff>
      <xdr:row>188</xdr:row>
      <xdr:rowOff>113747</xdr:rowOff>
    </xdr:from>
    <xdr:ext cx="73025" cy="45719"/>
    <xdr:sp macro="" textlink="">
      <xdr:nvSpPr>
        <xdr:cNvPr id="17" name="TextBox 16"/>
        <xdr:cNvSpPr txBox="1"/>
      </xdr:nvSpPr>
      <xdr:spPr>
        <a:xfrm flipV="1">
          <a:off x="6253163" y="31752622"/>
          <a:ext cx="73025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7</xdr:col>
      <xdr:colOff>800100</xdr:colOff>
      <xdr:row>187</xdr:row>
      <xdr:rowOff>0</xdr:rowOff>
    </xdr:from>
    <xdr:ext cx="184731" cy="264560"/>
    <xdr:sp macro="" textlink="">
      <xdr:nvSpPr>
        <xdr:cNvPr id="18" name="TextBox 17"/>
        <xdr:cNvSpPr txBox="1"/>
      </xdr:nvSpPr>
      <xdr:spPr>
        <a:xfrm>
          <a:off x="6253163" y="314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8</xdr:col>
      <xdr:colOff>0</xdr:colOff>
      <xdr:row>188</xdr:row>
      <xdr:rowOff>113747</xdr:rowOff>
    </xdr:from>
    <xdr:ext cx="73025" cy="45719"/>
    <xdr:sp macro="" textlink="">
      <xdr:nvSpPr>
        <xdr:cNvPr id="19" name="TextBox 18"/>
        <xdr:cNvSpPr txBox="1"/>
      </xdr:nvSpPr>
      <xdr:spPr>
        <a:xfrm flipV="1">
          <a:off x="6262688" y="31752622"/>
          <a:ext cx="73025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7</xdr:col>
      <xdr:colOff>800100</xdr:colOff>
      <xdr:row>188</xdr:row>
      <xdr:rowOff>113747</xdr:rowOff>
    </xdr:from>
    <xdr:ext cx="73025" cy="45719"/>
    <xdr:sp macro="" textlink="">
      <xdr:nvSpPr>
        <xdr:cNvPr id="20" name="TextBox 19"/>
        <xdr:cNvSpPr txBox="1"/>
      </xdr:nvSpPr>
      <xdr:spPr>
        <a:xfrm flipV="1">
          <a:off x="6253163" y="31752622"/>
          <a:ext cx="73025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8</xdr:col>
      <xdr:colOff>800100</xdr:colOff>
      <xdr:row>188</xdr:row>
      <xdr:rowOff>113747</xdr:rowOff>
    </xdr:from>
    <xdr:ext cx="73025" cy="45719"/>
    <xdr:sp macro="" textlink="">
      <xdr:nvSpPr>
        <xdr:cNvPr id="21" name="TextBox 20"/>
        <xdr:cNvSpPr txBox="1"/>
      </xdr:nvSpPr>
      <xdr:spPr>
        <a:xfrm flipV="1">
          <a:off x="6253163" y="31752622"/>
          <a:ext cx="73025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8</xdr:col>
      <xdr:colOff>800100</xdr:colOff>
      <xdr:row>187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6253163" y="314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9</xdr:col>
      <xdr:colOff>0</xdr:colOff>
      <xdr:row>188</xdr:row>
      <xdr:rowOff>113747</xdr:rowOff>
    </xdr:from>
    <xdr:ext cx="73025" cy="45719"/>
    <xdr:sp macro="" textlink="">
      <xdr:nvSpPr>
        <xdr:cNvPr id="23" name="TextBox 22"/>
        <xdr:cNvSpPr txBox="1"/>
      </xdr:nvSpPr>
      <xdr:spPr>
        <a:xfrm flipV="1">
          <a:off x="6262688" y="31752622"/>
          <a:ext cx="73025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8</xdr:col>
      <xdr:colOff>800100</xdr:colOff>
      <xdr:row>188</xdr:row>
      <xdr:rowOff>113747</xdr:rowOff>
    </xdr:from>
    <xdr:ext cx="73025" cy="45719"/>
    <xdr:sp macro="" textlink="">
      <xdr:nvSpPr>
        <xdr:cNvPr id="24" name="TextBox 23"/>
        <xdr:cNvSpPr txBox="1"/>
      </xdr:nvSpPr>
      <xdr:spPr>
        <a:xfrm flipV="1">
          <a:off x="6253163" y="31752622"/>
          <a:ext cx="73025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bs-Latn-BA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view="pageLayout" topLeftCell="C15" zoomScaleNormal="100" workbookViewId="0">
      <selection activeCell="H28" sqref="H28:I28"/>
    </sheetView>
  </sheetViews>
  <sheetFormatPr defaultRowHeight="15" x14ac:dyDescent="0.25"/>
  <cols>
    <col min="1" max="1" width="0.85546875" hidden="1" customWidth="1"/>
    <col min="2" max="2" width="0.28515625" hidden="1" customWidth="1"/>
    <col min="3" max="3" width="7.28515625" customWidth="1"/>
    <col min="4" max="4" width="12.5703125" customWidth="1"/>
    <col min="5" max="5" width="45.140625" customWidth="1"/>
    <col min="7" max="7" width="10.42578125" customWidth="1"/>
    <col min="9" max="9" width="11.140625" customWidth="1"/>
    <col min="10" max="10" width="10" customWidth="1"/>
  </cols>
  <sheetData>
    <row r="1" spans="1:16" x14ac:dyDescent="0.25">
      <c r="A1" s="381"/>
      <c r="B1" s="381"/>
      <c r="C1" s="383" t="s">
        <v>0</v>
      </c>
      <c r="D1" s="383"/>
      <c r="E1" s="383"/>
      <c r="F1" s="387"/>
      <c r="G1" s="387"/>
      <c r="H1" s="11"/>
    </row>
    <row r="2" spans="1:16" ht="15.75" x14ac:dyDescent="0.25">
      <c r="A2" s="381"/>
      <c r="B2" s="381"/>
      <c r="C2" s="383" t="s">
        <v>1</v>
      </c>
      <c r="D2" s="383"/>
      <c r="E2" s="383"/>
      <c r="F2" s="386" t="s">
        <v>577</v>
      </c>
      <c r="G2" s="386"/>
    </row>
    <row r="3" spans="1:16" x14ac:dyDescent="0.25">
      <c r="A3" s="381"/>
      <c r="B3" s="381"/>
      <c r="C3" s="383" t="s">
        <v>2</v>
      </c>
      <c r="D3" s="383"/>
      <c r="E3" s="383"/>
      <c r="F3" s="11"/>
      <c r="G3" s="11"/>
      <c r="H3" s="11"/>
    </row>
    <row r="4" spans="1:16" x14ac:dyDescent="0.25">
      <c r="A4" s="381"/>
      <c r="B4" s="381"/>
      <c r="C4" s="383" t="s">
        <v>3</v>
      </c>
      <c r="D4" s="383"/>
      <c r="E4" s="383"/>
      <c r="F4" s="11"/>
      <c r="G4" s="11"/>
      <c r="H4" s="11"/>
    </row>
    <row r="5" spans="1:16" x14ac:dyDescent="0.25">
      <c r="A5" s="381"/>
      <c r="B5" s="381"/>
      <c r="C5" s="262" t="s">
        <v>578</v>
      </c>
      <c r="D5" s="262"/>
      <c r="E5" s="262"/>
    </row>
    <row r="6" spans="1:16" ht="11.25" customHeight="1" x14ac:dyDescent="0.25">
      <c r="A6" s="263"/>
      <c r="B6" s="263"/>
      <c r="C6" s="262"/>
      <c r="D6" s="262"/>
      <c r="E6" s="262"/>
    </row>
    <row r="7" spans="1:16" x14ac:dyDescent="0.25">
      <c r="C7" s="11" t="s">
        <v>579</v>
      </c>
      <c r="D7" s="11"/>
      <c r="E7" s="11"/>
    </row>
    <row r="8" spans="1:16" x14ac:dyDescent="0.25">
      <c r="A8" s="1" t="s">
        <v>301</v>
      </c>
      <c r="B8" s="1"/>
      <c r="C8" s="264" t="s">
        <v>543</v>
      </c>
      <c r="D8" s="264"/>
      <c r="E8" s="264"/>
      <c r="F8" s="2"/>
      <c r="G8" s="2"/>
      <c r="H8" s="2"/>
      <c r="I8" s="2"/>
      <c r="J8" s="2"/>
    </row>
    <row r="9" spans="1:16" ht="9.75" customHeight="1" x14ac:dyDescent="0.25">
      <c r="A9" s="1"/>
      <c r="B9" s="1"/>
      <c r="C9" s="1"/>
      <c r="D9" s="1"/>
      <c r="E9" s="1"/>
      <c r="F9" s="2"/>
      <c r="G9" s="2"/>
      <c r="H9" s="2"/>
      <c r="I9" s="2"/>
      <c r="J9" s="2"/>
    </row>
    <row r="10" spans="1:16" ht="15" customHeight="1" x14ac:dyDescent="0.25">
      <c r="A10" s="382" t="s">
        <v>580</v>
      </c>
      <c r="B10" s="382"/>
      <c r="C10" s="382"/>
      <c r="D10" s="382"/>
      <c r="E10" s="382"/>
      <c r="F10" s="382"/>
      <c r="G10" s="382"/>
      <c r="H10" s="1"/>
      <c r="I10" s="1"/>
      <c r="J10" s="1"/>
    </row>
    <row r="11" spans="1:16" x14ac:dyDescent="0.25">
      <c r="A11" s="382"/>
      <c r="B11" s="382"/>
      <c r="C11" s="382"/>
      <c r="D11" s="382"/>
      <c r="E11" s="382"/>
      <c r="F11" s="382"/>
      <c r="G11" s="382"/>
      <c r="H11" s="1"/>
      <c r="I11" s="1"/>
      <c r="J11" s="1"/>
    </row>
    <row r="12" spans="1:16" x14ac:dyDescent="0.25">
      <c r="A12" s="382"/>
      <c r="B12" s="382"/>
      <c r="C12" s="382"/>
      <c r="D12" s="382"/>
      <c r="E12" s="382"/>
      <c r="F12" s="382"/>
      <c r="G12" s="382"/>
      <c r="H12" s="2"/>
      <c r="I12" s="2"/>
      <c r="J12" s="2"/>
    </row>
    <row r="13" spans="1:16" ht="33.75" customHeight="1" x14ac:dyDescent="0.25">
      <c r="A13" s="382"/>
      <c r="B13" s="382"/>
      <c r="C13" s="382"/>
      <c r="D13" s="382"/>
      <c r="E13" s="382"/>
      <c r="F13" s="382"/>
      <c r="G13" s="382"/>
      <c r="H13" s="2"/>
      <c r="I13" s="2"/>
      <c r="J13" s="2"/>
    </row>
    <row r="14" spans="1:16" ht="6" customHeight="1" x14ac:dyDescent="0.25">
      <c r="A14" s="187"/>
      <c r="B14" s="187"/>
      <c r="C14" s="187"/>
      <c r="D14" s="187"/>
      <c r="E14" s="187"/>
      <c r="F14" s="187"/>
      <c r="G14" s="187"/>
      <c r="H14" s="2"/>
      <c r="I14" s="2"/>
      <c r="J14" s="2"/>
    </row>
    <row r="15" spans="1:16" ht="21" customHeight="1" x14ac:dyDescent="0.25">
      <c r="A15" s="384" t="s">
        <v>576</v>
      </c>
      <c r="B15" s="384"/>
      <c r="C15" s="384"/>
      <c r="D15" s="384"/>
      <c r="E15" s="384"/>
      <c r="F15" s="384"/>
      <c r="G15" s="384"/>
      <c r="H15" s="1"/>
      <c r="I15" s="1"/>
      <c r="J15" s="1"/>
      <c r="K15" s="1"/>
      <c r="L15" s="1"/>
      <c r="M15" s="1"/>
      <c r="N15" s="1"/>
      <c r="O15" s="1"/>
      <c r="P15" s="1"/>
    </row>
    <row r="16" spans="1:16" ht="15" customHeight="1" x14ac:dyDescent="0.25">
      <c r="A16" s="188"/>
      <c r="B16" s="188"/>
      <c r="C16" s="385" t="s">
        <v>410</v>
      </c>
      <c r="D16" s="385"/>
      <c r="E16" s="188"/>
      <c r="F16" s="188"/>
      <c r="G16" s="188"/>
      <c r="H16" s="1"/>
      <c r="I16" s="1"/>
      <c r="J16" s="1"/>
      <c r="K16" s="1"/>
      <c r="L16" s="1"/>
      <c r="M16" s="1"/>
      <c r="N16" s="1"/>
      <c r="O16" s="1"/>
      <c r="P16" s="1"/>
    </row>
    <row r="17" spans="1:10" x14ac:dyDescent="0.25">
      <c r="A17" s="362" t="s">
        <v>161</v>
      </c>
      <c r="B17" s="362"/>
      <c r="C17" s="362"/>
      <c r="D17" s="362"/>
      <c r="E17" s="362"/>
      <c r="F17" s="362"/>
      <c r="G17" s="362"/>
      <c r="H17" s="2"/>
      <c r="I17" s="2"/>
      <c r="J17" s="2"/>
    </row>
    <row r="18" spans="1:10" x14ac:dyDescent="0.25">
      <c r="A18" s="363" t="s">
        <v>627</v>
      </c>
      <c r="B18" s="363"/>
      <c r="C18" s="363"/>
      <c r="D18" s="363"/>
      <c r="E18" s="363"/>
      <c r="F18" s="363"/>
      <c r="G18" s="363"/>
      <c r="H18" s="2"/>
      <c r="I18" s="2"/>
      <c r="J18" s="2"/>
    </row>
    <row r="19" spans="1:10" ht="7.5" customHeight="1" x14ac:dyDescent="0.25">
      <c r="A19" s="187"/>
      <c r="B19" s="187"/>
      <c r="C19" s="187"/>
      <c r="D19" s="187"/>
      <c r="E19" s="187"/>
      <c r="F19" s="187"/>
      <c r="G19" s="187"/>
      <c r="H19" s="2"/>
      <c r="I19" s="2"/>
      <c r="J19" s="2"/>
    </row>
    <row r="20" spans="1:10" ht="12.75" customHeight="1" x14ac:dyDescent="0.25">
      <c r="A20" s="4"/>
      <c r="B20" s="187"/>
      <c r="C20" s="380" t="s">
        <v>302</v>
      </c>
      <c r="D20" s="380"/>
      <c r="E20" s="380"/>
      <c r="F20" s="380"/>
      <c r="G20" s="380"/>
    </row>
    <row r="21" spans="1:10" ht="15" customHeight="1" x14ac:dyDescent="0.25">
      <c r="A21" s="4"/>
      <c r="B21" s="4"/>
      <c r="C21" s="186">
        <v>1</v>
      </c>
      <c r="D21" s="378" t="s">
        <v>242</v>
      </c>
      <c r="E21" s="378"/>
      <c r="F21" s="376">
        <f>Sheet2!H6</f>
        <v>8644437</v>
      </c>
      <c r="G21" s="376"/>
    </row>
    <row r="22" spans="1:10" ht="15" customHeight="1" x14ac:dyDescent="0.25">
      <c r="A22" s="4"/>
      <c r="B22" s="4"/>
      <c r="C22" s="12"/>
      <c r="D22" s="378" t="s">
        <v>243</v>
      </c>
      <c r="E22" s="378"/>
      <c r="F22" s="376">
        <f>Sheet2!H37</f>
        <v>4418415</v>
      </c>
      <c r="G22" s="376"/>
    </row>
    <row r="23" spans="1:10" x14ac:dyDescent="0.25">
      <c r="A23" s="4"/>
      <c r="B23" s="4"/>
      <c r="C23" s="12"/>
      <c r="D23" s="379" t="s">
        <v>303</v>
      </c>
      <c r="E23" s="379"/>
      <c r="F23" s="376">
        <f>Sheet2!H79</f>
        <v>1680464</v>
      </c>
      <c r="G23" s="376"/>
    </row>
    <row r="24" spans="1:10" ht="15" customHeight="1" x14ac:dyDescent="0.25">
      <c r="A24" s="4"/>
      <c r="B24" s="4"/>
      <c r="C24" s="12"/>
      <c r="D24" s="378" t="s">
        <v>304</v>
      </c>
      <c r="E24" s="378"/>
      <c r="F24" s="376">
        <f>Sheet2!H90</f>
        <v>1652738</v>
      </c>
      <c r="G24" s="376"/>
    </row>
    <row r="25" spans="1:10" ht="12" customHeight="1" x14ac:dyDescent="0.25">
      <c r="A25" s="4"/>
      <c r="B25" s="4"/>
      <c r="C25" s="12"/>
      <c r="D25" s="377" t="s">
        <v>305</v>
      </c>
      <c r="E25" s="377"/>
      <c r="F25" s="374">
        <f>F21+F22+F23+F24</f>
        <v>16396054</v>
      </c>
      <c r="G25" s="374"/>
    </row>
    <row r="26" spans="1:10" x14ac:dyDescent="0.25">
      <c r="A26" s="4"/>
      <c r="B26" s="4"/>
      <c r="C26" s="12"/>
      <c r="D26" s="377" t="s">
        <v>306</v>
      </c>
      <c r="E26" s="377"/>
      <c r="F26" s="374">
        <f>F27+F28+F29+F30</f>
        <v>14260288</v>
      </c>
      <c r="G26" s="374"/>
    </row>
    <row r="27" spans="1:10" x14ac:dyDescent="0.25">
      <c r="A27" s="4"/>
      <c r="B27" s="4"/>
      <c r="C27" s="12"/>
      <c r="D27" s="372" t="s">
        <v>307</v>
      </c>
      <c r="E27" s="372"/>
      <c r="F27" s="375">
        <f>Sheet3!H6+Sheet3!H16+Sheet3!H18+Sheet3!H43</f>
        <v>6932689</v>
      </c>
      <c r="G27" s="375"/>
    </row>
    <row r="28" spans="1:10" x14ac:dyDescent="0.25">
      <c r="A28" s="4"/>
      <c r="B28" s="4"/>
      <c r="C28" s="12"/>
      <c r="D28" s="372" t="s">
        <v>244</v>
      </c>
      <c r="E28" s="372"/>
      <c r="F28" s="375">
        <f>Sheet3!H28</f>
        <v>7034861</v>
      </c>
      <c r="G28" s="375"/>
    </row>
    <row r="29" spans="1:10" x14ac:dyDescent="0.25">
      <c r="A29" s="4"/>
      <c r="B29" s="4"/>
      <c r="C29" s="12"/>
      <c r="D29" s="372" t="s">
        <v>298</v>
      </c>
      <c r="E29" s="372"/>
      <c r="F29" s="371">
        <f>Sheet3!H35</f>
        <v>284738</v>
      </c>
      <c r="G29" s="371"/>
    </row>
    <row r="30" spans="1:10" x14ac:dyDescent="0.25">
      <c r="A30" s="4"/>
      <c r="B30" s="4"/>
      <c r="C30" s="12"/>
      <c r="D30" s="372" t="s">
        <v>299</v>
      </c>
      <c r="E30" s="372"/>
      <c r="F30" s="371">
        <f>Sheet3!H39</f>
        <v>8000</v>
      </c>
      <c r="G30" s="371"/>
    </row>
    <row r="31" spans="1:10" x14ac:dyDescent="0.25">
      <c r="A31" s="4"/>
      <c r="B31" s="4"/>
      <c r="C31" s="186" t="s">
        <v>308</v>
      </c>
      <c r="D31" s="373" t="s">
        <v>309</v>
      </c>
      <c r="E31" s="373"/>
      <c r="F31" s="371">
        <f>F25-F26</f>
        <v>2135766</v>
      </c>
      <c r="G31" s="371"/>
    </row>
    <row r="32" spans="1:10" ht="13.5" customHeight="1" x14ac:dyDescent="0.25">
      <c r="A32" s="4"/>
      <c r="B32" s="4"/>
      <c r="C32" s="368" t="s">
        <v>310</v>
      </c>
      <c r="D32" s="368"/>
      <c r="E32" s="368"/>
      <c r="F32" s="368"/>
      <c r="G32" s="368"/>
    </row>
    <row r="33" spans="1:9" x14ac:dyDescent="0.25">
      <c r="A33" s="4"/>
      <c r="B33" s="4"/>
      <c r="C33" s="12"/>
      <c r="D33" s="372" t="s">
        <v>311</v>
      </c>
      <c r="E33" s="372"/>
      <c r="F33" s="371">
        <f>Sheet2!H104</f>
        <v>604000</v>
      </c>
      <c r="G33" s="371"/>
    </row>
    <row r="34" spans="1:9" x14ac:dyDescent="0.25">
      <c r="A34" s="4"/>
      <c r="B34" s="4"/>
      <c r="C34" s="12"/>
      <c r="D34" s="372" t="s">
        <v>312</v>
      </c>
      <c r="E34" s="372"/>
      <c r="F34" s="371">
        <f>Sheet3!H41</f>
        <v>4223103</v>
      </c>
      <c r="G34" s="371"/>
    </row>
    <row r="35" spans="1:9" x14ac:dyDescent="0.25">
      <c r="A35" s="4"/>
      <c r="B35" s="4"/>
      <c r="C35" s="186" t="s">
        <v>313</v>
      </c>
      <c r="D35" s="373" t="s">
        <v>314</v>
      </c>
      <c r="E35" s="373"/>
      <c r="F35" s="371">
        <f>F33-F34</f>
        <v>-3619103</v>
      </c>
      <c r="G35" s="371"/>
    </row>
    <row r="36" spans="1:9" x14ac:dyDescent="0.25">
      <c r="A36" s="4"/>
      <c r="B36" s="4"/>
      <c r="C36" s="186" t="s">
        <v>315</v>
      </c>
      <c r="D36" s="373" t="s">
        <v>316</v>
      </c>
      <c r="E36" s="373"/>
      <c r="F36" s="371">
        <f>F31+F35</f>
        <v>-1483337</v>
      </c>
      <c r="G36" s="371"/>
    </row>
    <row r="37" spans="1:9" ht="12" customHeight="1" x14ac:dyDescent="0.25">
      <c r="A37" s="4"/>
      <c r="B37" s="4"/>
      <c r="C37" s="368" t="s">
        <v>317</v>
      </c>
      <c r="D37" s="368"/>
      <c r="E37" s="368"/>
      <c r="F37" s="368"/>
      <c r="G37" s="368"/>
    </row>
    <row r="38" spans="1:9" x14ac:dyDescent="0.25">
      <c r="A38" s="4"/>
      <c r="B38" s="4"/>
      <c r="C38" s="12"/>
      <c r="D38" s="373" t="s">
        <v>318</v>
      </c>
      <c r="E38" s="373"/>
      <c r="F38" s="367">
        <f>F39+F40</f>
        <v>0</v>
      </c>
      <c r="G38" s="367"/>
    </row>
    <row r="39" spans="1:9" x14ac:dyDescent="0.25">
      <c r="A39" s="4"/>
      <c r="B39" s="4"/>
      <c r="C39" s="12"/>
      <c r="D39" s="372" t="s">
        <v>319</v>
      </c>
      <c r="E39" s="372"/>
      <c r="F39" s="371">
        <v>0</v>
      </c>
      <c r="G39" s="371"/>
    </row>
    <row r="40" spans="1:9" x14ac:dyDescent="0.25">
      <c r="A40" s="4"/>
      <c r="B40" s="4"/>
      <c r="C40" s="12"/>
      <c r="D40" s="372" t="s">
        <v>320</v>
      </c>
      <c r="E40" s="372"/>
      <c r="F40" s="371">
        <v>0</v>
      </c>
      <c r="G40" s="371"/>
    </row>
    <row r="41" spans="1:9" x14ac:dyDescent="0.25">
      <c r="A41" s="4"/>
      <c r="B41" s="4"/>
      <c r="C41" s="12"/>
      <c r="D41" s="366" t="s">
        <v>321</v>
      </c>
      <c r="E41" s="366"/>
      <c r="F41" s="367">
        <f>F42+F43</f>
        <v>50000</v>
      </c>
      <c r="G41" s="367"/>
    </row>
    <row r="42" spans="1:9" ht="15" customHeight="1" x14ac:dyDescent="0.25">
      <c r="A42" s="4"/>
      <c r="B42" s="4"/>
      <c r="C42" s="12"/>
      <c r="D42" s="369" t="s">
        <v>322</v>
      </c>
      <c r="E42" s="369"/>
      <c r="F42" s="370">
        <v>0</v>
      </c>
      <c r="G42" s="370"/>
    </row>
    <row r="43" spans="1:9" x14ac:dyDescent="0.25">
      <c r="A43" s="4"/>
      <c r="B43" s="4"/>
      <c r="C43" s="12"/>
      <c r="D43" s="369" t="s">
        <v>323</v>
      </c>
      <c r="E43" s="369"/>
      <c r="F43" s="371">
        <f>Sheet3!H42</f>
        <v>50000</v>
      </c>
      <c r="G43" s="370"/>
    </row>
    <row r="44" spans="1:9" x14ac:dyDescent="0.25">
      <c r="A44" s="4"/>
      <c r="B44" s="4"/>
      <c r="C44" s="186" t="s">
        <v>324</v>
      </c>
      <c r="D44" s="366" t="s">
        <v>325</v>
      </c>
      <c r="E44" s="366"/>
      <c r="F44" s="367">
        <f>F38-F41</f>
        <v>-50000</v>
      </c>
      <c r="G44" s="362"/>
    </row>
    <row r="45" spans="1:9" ht="13.5" customHeight="1" x14ac:dyDescent="0.25">
      <c r="A45" s="4"/>
      <c r="B45" s="4"/>
      <c r="C45" s="184" t="s">
        <v>326</v>
      </c>
      <c r="D45" s="364" t="s">
        <v>327</v>
      </c>
      <c r="E45" s="364"/>
      <c r="F45" s="365">
        <f>F36+F44</f>
        <v>-1533337</v>
      </c>
      <c r="G45" s="368"/>
    </row>
    <row r="46" spans="1:9" ht="12" customHeight="1" x14ac:dyDescent="0.25">
      <c r="A46" s="4"/>
      <c r="B46" s="4"/>
      <c r="C46" s="184" t="s">
        <v>328</v>
      </c>
      <c r="D46" s="364" t="s">
        <v>329</v>
      </c>
      <c r="E46" s="364"/>
      <c r="F46" s="365">
        <f>Sheet2!H101</f>
        <v>1533337</v>
      </c>
      <c r="G46" s="365"/>
    </row>
    <row r="47" spans="1:9" ht="9" customHeight="1" x14ac:dyDescent="0.25">
      <c r="A47" s="4"/>
      <c r="B47" s="4"/>
      <c r="C47" s="362"/>
      <c r="D47" s="362"/>
      <c r="E47" s="362"/>
      <c r="F47" s="362"/>
      <c r="G47" s="362"/>
    </row>
    <row r="48" spans="1:9" ht="12.75" customHeight="1" x14ac:dyDescent="0.25">
      <c r="A48" s="4"/>
      <c r="B48" s="4"/>
      <c r="C48" s="184" t="s">
        <v>330</v>
      </c>
      <c r="D48" s="364" t="s">
        <v>331</v>
      </c>
      <c r="E48" s="364"/>
      <c r="F48" s="365">
        <f>F25+F33+F46</f>
        <v>18533391</v>
      </c>
      <c r="G48" s="365"/>
      <c r="I48" s="24">
        <f>F48-F49</f>
        <v>0</v>
      </c>
    </row>
    <row r="49" spans="1:7" ht="12" customHeight="1" x14ac:dyDescent="0.25">
      <c r="A49" s="4"/>
      <c r="B49" s="4"/>
      <c r="C49" s="184" t="s">
        <v>332</v>
      </c>
      <c r="D49" s="364" t="s">
        <v>333</v>
      </c>
      <c r="E49" s="364"/>
      <c r="F49" s="365">
        <f>F26+F34+F41</f>
        <v>18533391</v>
      </c>
      <c r="G49" s="365"/>
    </row>
    <row r="50" spans="1:7" ht="9" customHeight="1" x14ac:dyDescent="0.25">
      <c r="A50" s="4"/>
      <c r="B50" s="4"/>
      <c r="C50" s="30"/>
      <c r="D50" s="185"/>
      <c r="E50" s="185"/>
      <c r="F50" s="183"/>
      <c r="G50" s="183"/>
    </row>
    <row r="51" spans="1:7" ht="13.5" customHeight="1" x14ac:dyDescent="0.25">
      <c r="A51" s="4"/>
      <c r="B51" s="4"/>
      <c r="C51" s="362" t="s">
        <v>245</v>
      </c>
      <c r="D51" s="362"/>
      <c r="E51" s="362"/>
      <c r="F51" s="362"/>
      <c r="G51" s="362"/>
    </row>
    <row r="52" spans="1:7" ht="15" customHeight="1" x14ac:dyDescent="0.25">
      <c r="A52" s="4"/>
      <c r="B52" s="4"/>
      <c r="C52" s="361" t="s">
        <v>581</v>
      </c>
      <c r="D52" s="361"/>
      <c r="E52" s="361"/>
      <c r="F52" s="361"/>
      <c r="G52" s="361"/>
    </row>
    <row r="53" spans="1:7" ht="11.25" customHeight="1" x14ac:dyDescent="0.25">
      <c r="A53" s="4"/>
      <c r="B53" s="4"/>
      <c r="C53" s="361"/>
      <c r="D53" s="361"/>
      <c r="E53" s="361"/>
      <c r="F53" s="361"/>
      <c r="G53" s="361"/>
    </row>
  </sheetData>
  <mergeCells count="74">
    <mergeCell ref="C20:G20"/>
    <mergeCell ref="A1:B1"/>
    <mergeCell ref="A2:B2"/>
    <mergeCell ref="A3:B3"/>
    <mergeCell ref="A4:B4"/>
    <mergeCell ref="A5:B5"/>
    <mergeCell ref="A10:G13"/>
    <mergeCell ref="C1:E1"/>
    <mergeCell ref="C2:E2"/>
    <mergeCell ref="C3:E3"/>
    <mergeCell ref="C4:E4"/>
    <mergeCell ref="A15:G15"/>
    <mergeCell ref="C16:D16"/>
    <mergeCell ref="F2:G2"/>
    <mergeCell ref="F1:G1"/>
    <mergeCell ref="D21:E21"/>
    <mergeCell ref="D22:E22"/>
    <mergeCell ref="D23:E23"/>
    <mergeCell ref="D24:E24"/>
    <mergeCell ref="D28:E28"/>
    <mergeCell ref="D29:E29"/>
    <mergeCell ref="D30:E30"/>
    <mergeCell ref="D25:E25"/>
    <mergeCell ref="D26:E26"/>
    <mergeCell ref="D27:E27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C32:G32"/>
    <mergeCell ref="F33:G33"/>
    <mergeCell ref="F34:G34"/>
    <mergeCell ref="F35:G35"/>
    <mergeCell ref="D35:E35"/>
    <mergeCell ref="D33:E33"/>
    <mergeCell ref="D34:E34"/>
    <mergeCell ref="D31:E31"/>
    <mergeCell ref="D42:E42"/>
    <mergeCell ref="F42:G42"/>
    <mergeCell ref="D43:E43"/>
    <mergeCell ref="F43:G43"/>
    <mergeCell ref="F36:G36"/>
    <mergeCell ref="C37:G37"/>
    <mergeCell ref="F38:G38"/>
    <mergeCell ref="F39:G39"/>
    <mergeCell ref="D40:E40"/>
    <mergeCell ref="F40:G40"/>
    <mergeCell ref="D36:E36"/>
    <mergeCell ref="D38:E38"/>
    <mergeCell ref="D39:E39"/>
    <mergeCell ref="D41:E41"/>
    <mergeCell ref="C52:G53"/>
    <mergeCell ref="A17:G17"/>
    <mergeCell ref="A18:G18"/>
    <mergeCell ref="C51:G51"/>
    <mergeCell ref="C47:G47"/>
    <mergeCell ref="D48:E48"/>
    <mergeCell ref="F48:G48"/>
    <mergeCell ref="D49:E49"/>
    <mergeCell ref="F49:G49"/>
    <mergeCell ref="D44:E44"/>
    <mergeCell ref="F44:G44"/>
    <mergeCell ref="D45:E45"/>
    <mergeCell ref="F45:G45"/>
    <mergeCell ref="D46:E46"/>
    <mergeCell ref="F46:G46"/>
    <mergeCell ref="F41:G41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&amp;R&amp;"+,Obično"&amp;8OPĆINA VELIKA KLADUŠA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5"/>
  <sheetViews>
    <sheetView view="pageLayout" topLeftCell="A98" zoomScale="120" zoomScalePageLayoutView="120" workbookViewId="0">
      <selection activeCell="E108" sqref="E108"/>
    </sheetView>
  </sheetViews>
  <sheetFormatPr defaultRowHeight="15" x14ac:dyDescent="0.25"/>
  <cols>
    <col min="1" max="1" width="7.7109375" customWidth="1"/>
    <col min="2" max="2" width="52.85546875" customWidth="1"/>
    <col min="3" max="3" width="11.140625" customWidth="1"/>
    <col min="4" max="4" width="13.28515625" customWidth="1"/>
    <col min="5" max="5" width="10.7109375" customWidth="1"/>
    <col min="6" max="6" width="10.42578125" customWidth="1"/>
    <col min="7" max="7" width="9.85546875" style="7" customWidth="1"/>
    <col min="8" max="8" width="10.7109375" style="7" customWidth="1"/>
    <col min="9" max="9" width="6.85546875" style="7" customWidth="1"/>
  </cols>
  <sheetData>
    <row r="1" spans="1:10" ht="34.5" customHeight="1" x14ac:dyDescent="0.25">
      <c r="A1" s="395" t="s">
        <v>5</v>
      </c>
      <c r="B1" s="394" t="s">
        <v>78</v>
      </c>
      <c r="C1" s="396" t="s">
        <v>501</v>
      </c>
      <c r="D1" s="396" t="s">
        <v>554</v>
      </c>
      <c r="E1" s="394" t="s">
        <v>555</v>
      </c>
      <c r="F1" s="394"/>
      <c r="G1" s="394"/>
      <c r="H1" s="394"/>
      <c r="I1" s="392" t="s">
        <v>289</v>
      </c>
    </row>
    <row r="2" spans="1:10" ht="45.75" customHeight="1" x14ac:dyDescent="0.25">
      <c r="A2" s="395"/>
      <c r="B2" s="394"/>
      <c r="C2" s="396"/>
      <c r="D2" s="396"/>
      <c r="E2" s="232" t="s">
        <v>285</v>
      </c>
      <c r="F2" s="232" t="s">
        <v>286</v>
      </c>
      <c r="G2" s="232" t="s">
        <v>287</v>
      </c>
      <c r="H2" s="222" t="s">
        <v>288</v>
      </c>
      <c r="I2" s="392"/>
    </row>
    <row r="3" spans="1:10" ht="9.75" customHeight="1" x14ac:dyDescent="0.25">
      <c r="A3" s="238">
        <v>1</v>
      </c>
      <c r="B3" s="189">
        <v>2</v>
      </c>
      <c r="C3" s="189">
        <v>3</v>
      </c>
      <c r="D3" s="189">
        <v>4</v>
      </c>
      <c r="E3" s="189">
        <v>5</v>
      </c>
      <c r="F3" s="189">
        <v>6</v>
      </c>
      <c r="G3" s="190">
        <v>7</v>
      </c>
      <c r="H3" s="189">
        <v>8</v>
      </c>
      <c r="I3" s="250" t="s">
        <v>529</v>
      </c>
    </row>
    <row r="4" spans="1:10" ht="39.75" customHeight="1" x14ac:dyDescent="0.25">
      <c r="A4" s="251"/>
      <c r="B4" s="223" t="s">
        <v>527</v>
      </c>
      <c r="C4" s="224">
        <f t="shared" ref="C4:H4" si="0">C5+C79+C90+C101+C104</f>
        <v>16741215</v>
      </c>
      <c r="D4" s="224">
        <f t="shared" si="0"/>
        <v>9785574</v>
      </c>
      <c r="E4" s="224">
        <f t="shared" si="0"/>
        <v>11378949</v>
      </c>
      <c r="F4" s="224">
        <f t="shared" si="0"/>
        <v>3821240</v>
      </c>
      <c r="G4" s="224">
        <f t="shared" si="0"/>
        <v>3333202</v>
      </c>
      <c r="H4" s="224">
        <f t="shared" si="0"/>
        <v>18533391</v>
      </c>
      <c r="I4" s="345">
        <f t="shared" ref="I4:I33" si="1">H4/C4*100</f>
        <v>110.7051728324378</v>
      </c>
      <c r="J4" s="8"/>
    </row>
    <row r="5" spans="1:10" ht="27" customHeight="1" x14ac:dyDescent="0.25">
      <c r="A5" s="242"/>
      <c r="B5" s="192" t="s">
        <v>144</v>
      </c>
      <c r="C5" s="193">
        <f t="shared" ref="C5:H5" si="2">C6+C37</f>
        <v>11042050</v>
      </c>
      <c r="D5" s="193">
        <f t="shared" si="2"/>
        <v>8447307</v>
      </c>
      <c r="E5" s="193">
        <f t="shared" si="2"/>
        <v>9241612</v>
      </c>
      <c r="F5" s="193">
        <f t="shared" si="2"/>
        <v>3821240</v>
      </c>
      <c r="G5" s="193">
        <f t="shared" si="2"/>
        <v>0</v>
      </c>
      <c r="H5" s="193">
        <f t="shared" si="2"/>
        <v>13062852</v>
      </c>
      <c r="I5" s="346">
        <f t="shared" si="1"/>
        <v>118.30096766451881</v>
      </c>
      <c r="J5" s="8"/>
    </row>
    <row r="6" spans="1:10" ht="22.5" customHeight="1" x14ac:dyDescent="0.25">
      <c r="A6" s="252">
        <v>710000</v>
      </c>
      <c r="B6" s="225" t="s">
        <v>6</v>
      </c>
      <c r="C6" s="224">
        <f>C7+C11+C14+C21+C22+C29+C33</f>
        <v>6986050</v>
      </c>
      <c r="D6" s="224">
        <f>D7+D11+D14+D21+D22+D29+D33</f>
        <v>6050401</v>
      </c>
      <c r="E6" s="224">
        <f>E7+E11+E14+E21+E22+E29+E33</f>
        <v>7866197</v>
      </c>
      <c r="F6" s="224">
        <f>F7+F11+F14+F21+F22+F29+F33</f>
        <v>778240</v>
      </c>
      <c r="G6" s="224">
        <f>G7+G11+G14+G21+G22+G29+G33</f>
        <v>0</v>
      </c>
      <c r="H6" s="224">
        <f>E6+F6+G6</f>
        <v>8644437</v>
      </c>
      <c r="I6" s="345">
        <f t="shared" si="1"/>
        <v>123.73855039686232</v>
      </c>
      <c r="J6" s="8"/>
    </row>
    <row r="7" spans="1:10" ht="13.5" customHeight="1" x14ac:dyDescent="0.25">
      <c r="A7" s="253">
        <v>711000</v>
      </c>
      <c r="B7" s="195" t="s">
        <v>7</v>
      </c>
      <c r="C7" s="196">
        <f>C8</f>
        <v>1000</v>
      </c>
      <c r="D7" s="196">
        <f>D8</f>
        <v>564</v>
      </c>
      <c r="E7" s="196">
        <f>E8</f>
        <v>1000</v>
      </c>
      <c r="F7" s="197">
        <f>F8+F9+F10</f>
        <v>0</v>
      </c>
      <c r="G7" s="197">
        <f>G8+G9+G10</f>
        <v>0</v>
      </c>
      <c r="H7" s="198">
        <f t="shared" ref="H7:H33" si="3">E7+F7+G7</f>
        <v>1000</v>
      </c>
      <c r="I7" s="346">
        <f t="shared" si="1"/>
        <v>100</v>
      </c>
      <c r="J7" s="8"/>
    </row>
    <row r="8" spans="1:10" ht="12.75" customHeight="1" x14ac:dyDescent="0.25">
      <c r="A8" s="242">
        <v>711110</v>
      </c>
      <c r="B8" s="191" t="s">
        <v>163</v>
      </c>
      <c r="C8" s="199">
        <f>C9+C10</f>
        <v>1000</v>
      </c>
      <c r="D8" s="199">
        <f>D9+D10</f>
        <v>564</v>
      </c>
      <c r="E8" s="199">
        <f>E9+E10</f>
        <v>1000</v>
      </c>
      <c r="F8" s="200">
        <v>0</v>
      </c>
      <c r="G8" s="201">
        <v>0</v>
      </c>
      <c r="H8" s="202">
        <f t="shared" si="3"/>
        <v>1000</v>
      </c>
      <c r="I8" s="346">
        <f t="shared" si="1"/>
        <v>100</v>
      </c>
      <c r="J8" s="8"/>
    </row>
    <row r="9" spans="1:10" ht="12.75" customHeight="1" x14ac:dyDescent="0.25">
      <c r="A9" s="242">
        <v>711111</v>
      </c>
      <c r="B9" s="191" t="s">
        <v>406</v>
      </c>
      <c r="C9" s="199">
        <v>300</v>
      </c>
      <c r="D9" s="202">
        <v>0</v>
      </c>
      <c r="E9" s="200">
        <v>300</v>
      </c>
      <c r="F9" s="200">
        <v>0</v>
      </c>
      <c r="G9" s="201">
        <v>0</v>
      </c>
      <c r="H9" s="202">
        <f t="shared" si="3"/>
        <v>300</v>
      </c>
      <c r="I9" s="346">
        <f t="shared" si="1"/>
        <v>100</v>
      </c>
      <c r="J9" s="8"/>
    </row>
    <row r="10" spans="1:10" ht="12" customHeight="1" x14ac:dyDescent="0.25">
      <c r="A10" s="242">
        <v>711115</v>
      </c>
      <c r="B10" s="191" t="s">
        <v>164</v>
      </c>
      <c r="C10" s="199">
        <v>700</v>
      </c>
      <c r="D10" s="202">
        <v>564</v>
      </c>
      <c r="E10" s="200">
        <v>700</v>
      </c>
      <c r="F10" s="200">
        <v>0</v>
      </c>
      <c r="G10" s="201">
        <v>0</v>
      </c>
      <c r="H10" s="202">
        <f t="shared" si="3"/>
        <v>700</v>
      </c>
      <c r="I10" s="346">
        <f t="shared" si="1"/>
        <v>100</v>
      </c>
      <c r="J10" s="8"/>
    </row>
    <row r="11" spans="1:10" ht="14.25" customHeight="1" x14ac:dyDescent="0.25">
      <c r="A11" s="253">
        <v>713000</v>
      </c>
      <c r="B11" s="194" t="s">
        <v>8</v>
      </c>
      <c r="C11" s="203">
        <f>C12+C13</f>
        <v>0</v>
      </c>
      <c r="D11" s="203">
        <f>D12+D13</f>
        <v>3282</v>
      </c>
      <c r="E11" s="204">
        <f>E12+E13</f>
        <v>0</v>
      </c>
      <c r="F11" s="204">
        <f>F12+F13</f>
        <v>0</v>
      </c>
      <c r="G11" s="204">
        <f>G12+G13</f>
        <v>0</v>
      </c>
      <c r="H11" s="198">
        <f t="shared" si="3"/>
        <v>0</v>
      </c>
      <c r="I11" s="346" t="e">
        <f t="shared" si="1"/>
        <v>#DIV/0!</v>
      </c>
      <c r="J11" s="8"/>
    </row>
    <row r="12" spans="1:10" ht="12" customHeight="1" x14ac:dyDescent="0.25">
      <c r="A12" s="242">
        <v>713111</v>
      </c>
      <c r="B12" s="191" t="s">
        <v>165</v>
      </c>
      <c r="C12" s="199">
        <v>0</v>
      </c>
      <c r="D12" s="199">
        <v>3282</v>
      </c>
      <c r="E12" s="200">
        <v>0</v>
      </c>
      <c r="F12" s="200">
        <v>0</v>
      </c>
      <c r="G12" s="201"/>
      <c r="H12" s="202">
        <f t="shared" si="3"/>
        <v>0</v>
      </c>
      <c r="I12" s="346" t="e">
        <f t="shared" si="1"/>
        <v>#DIV/0!</v>
      </c>
      <c r="J12" s="8"/>
    </row>
    <row r="13" spans="1:10" ht="12.75" customHeight="1" x14ac:dyDescent="0.25">
      <c r="A13" s="242">
        <v>713113</v>
      </c>
      <c r="B13" s="191" t="s">
        <v>166</v>
      </c>
      <c r="C13" s="199">
        <v>0</v>
      </c>
      <c r="D13" s="199">
        <v>0</v>
      </c>
      <c r="E13" s="200">
        <v>0</v>
      </c>
      <c r="F13" s="200">
        <v>0</v>
      </c>
      <c r="G13" s="201"/>
      <c r="H13" s="202">
        <f t="shared" si="3"/>
        <v>0</v>
      </c>
      <c r="I13" s="346" t="e">
        <f t="shared" si="1"/>
        <v>#DIV/0!</v>
      </c>
      <c r="J13" s="8"/>
    </row>
    <row r="14" spans="1:10" ht="14.25" customHeight="1" x14ac:dyDescent="0.25">
      <c r="A14" s="253">
        <v>714000</v>
      </c>
      <c r="B14" s="194" t="s">
        <v>9</v>
      </c>
      <c r="C14" s="203">
        <f>C15+C16+C17+C18+C19+C20</f>
        <v>1390000</v>
      </c>
      <c r="D14" s="203">
        <f>D15+D16+D17+D18+D19+D20</f>
        <v>1107686</v>
      </c>
      <c r="E14" s="203">
        <f>E15+E16+E17+E18+E19+E20</f>
        <v>1730000</v>
      </c>
      <c r="F14" s="203">
        <f>F15+F16+F17+F18+F19+F20</f>
        <v>0</v>
      </c>
      <c r="G14" s="203">
        <f>G15+G16+G17+G18+G19+G20</f>
        <v>0</v>
      </c>
      <c r="H14" s="198">
        <f t="shared" si="3"/>
        <v>1730000</v>
      </c>
      <c r="I14" s="347">
        <f t="shared" si="1"/>
        <v>124.46043165467626</v>
      </c>
      <c r="J14" s="8"/>
    </row>
    <row r="15" spans="1:10" ht="12.75" customHeight="1" x14ac:dyDescent="0.25">
      <c r="A15" s="242">
        <v>714111</v>
      </c>
      <c r="B15" s="191" t="s">
        <v>10</v>
      </c>
      <c r="C15" s="199">
        <v>100000</v>
      </c>
      <c r="D15" s="202">
        <v>62182</v>
      </c>
      <c r="E15" s="199">
        <v>100000</v>
      </c>
      <c r="F15" s="200">
        <v>0</v>
      </c>
      <c r="G15" s="201">
        <v>0</v>
      </c>
      <c r="H15" s="202">
        <f t="shared" si="3"/>
        <v>100000</v>
      </c>
      <c r="I15" s="346">
        <f t="shared" si="1"/>
        <v>100</v>
      </c>
      <c r="J15" s="8"/>
    </row>
    <row r="16" spans="1:10" ht="12.75" customHeight="1" x14ac:dyDescent="0.25">
      <c r="A16" s="242">
        <v>714112</v>
      </c>
      <c r="B16" s="191" t="s">
        <v>11</v>
      </c>
      <c r="C16" s="199">
        <v>180000</v>
      </c>
      <c r="D16" s="202">
        <v>37398</v>
      </c>
      <c r="E16" s="199">
        <v>100000</v>
      </c>
      <c r="F16" s="200">
        <v>0</v>
      </c>
      <c r="G16" s="201">
        <v>0</v>
      </c>
      <c r="H16" s="202">
        <f t="shared" si="3"/>
        <v>100000</v>
      </c>
      <c r="I16" s="346">
        <f t="shared" si="1"/>
        <v>55.555555555555557</v>
      </c>
      <c r="J16" s="8"/>
    </row>
    <row r="17" spans="1:10" ht="12.75" customHeight="1" x14ac:dyDescent="0.25">
      <c r="A17" s="242">
        <v>714113</v>
      </c>
      <c r="B17" s="191" t="s">
        <v>12</v>
      </c>
      <c r="C17" s="199">
        <v>200000</v>
      </c>
      <c r="D17" s="202">
        <v>156603</v>
      </c>
      <c r="E17" s="199">
        <v>220000</v>
      </c>
      <c r="F17" s="200">
        <v>0</v>
      </c>
      <c r="G17" s="201">
        <v>0</v>
      </c>
      <c r="H17" s="202">
        <f t="shared" si="3"/>
        <v>220000</v>
      </c>
      <c r="I17" s="346">
        <f t="shared" si="1"/>
        <v>110.00000000000001</v>
      </c>
      <c r="J17" s="8"/>
    </row>
    <row r="18" spans="1:10" ht="12" customHeight="1" x14ac:dyDescent="0.25">
      <c r="A18" s="242">
        <v>714121</v>
      </c>
      <c r="B18" s="191" t="s">
        <v>13</v>
      </c>
      <c r="C18" s="199">
        <v>10000</v>
      </c>
      <c r="D18" s="202">
        <v>30913</v>
      </c>
      <c r="E18" s="199">
        <v>60000</v>
      </c>
      <c r="F18" s="200">
        <v>0</v>
      </c>
      <c r="G18" s="201">
        <v>0</v>
      </c>
      <c r="H18" s="202">
        <f t="shared" si="3"/>
        <v>60000</v>
      </c>
      <c r="I18" s="346">
        <f t="shared" si="1"/>
        <v>600</v>
      </c>
      <c r="J18" s="8"/>
    </row>
    <row r="19" spans="1:10" ht="12.75" customHeight="1" x14ac:dyDescent="0.25">
      <c r="A19" s="242">
        <v>714131</v>
      </c>
      <c r="B19" s="191" t="s">
        <v>14</v>
      </c>
      <c r="C19" s="199">
        <v>500000</v>
      </c>
      <c r="D19" s="202">
        <v>505112</v>
      </c>
      <c r="E19" s="199">
        <v>700000</v>
      </c>
      <c r="F19" s="200">
        <v>0</v>
      </c>
      <c r="G19" s="201">
        <v>0</v>
      </c>
      <c r="H19" s="202">
        <f t="shared" si="3"/>
        <v>700000</v>
      </c>
      <c r="I19" s="346">
        <f t="shared" si="1"/>
        <v>140</v>
      </c>
      <c r="J19" s="8"/>
    </row>
    <row r="20" spans="1:10" ht="12.75" customHeight="1" x14ac:dyDescent="0.25">
      <c r="A20" s="242">
        <v>714132</v>
      </c>
      <c r="B20" s="191" t="s">
        <v>15</v>
      </c>
      <c r="C20" s="199">
        <v>400000</v>
      </c>
      <c r="D20" s="202">
        <v>315478</v>
      </c>
      <c r="E20" s="199">
        <v>550000</v>
      </c>
      <c r="F20" s="200">
        <v>0</v>
      </c>
      <c r="G20" s="201">
        <v>0</v>
      </c>
      <c r="H20" s="202">
        <f t="shared" si="3"/>
        <v>550000</v>
      </c>
      <c r="I20" s="346">
        <f t="shared" si="1"/>
        <v>137.5</v>
      </c>
      <c r="J20" s="8"/>
    </row>
    <row r="21" spans="1:10" ht="13.5" customHeight="1" x14ac:dyDescent="0.25">
      <c r="A21" s="253">
        <v>715000</v>
      </c>
      <c r="B21" s="194" t="s">
        <v>16</v>
      </c>
      <c r="C21" s="196">
        <v>0</v>
      </c>
      <c r="D21" s="196">
        <v>182</v>
      </c>
      <c r="E21" s="196">
        <v>0</v>
      </c>
      <c r="F21" s="196">
        <v>0</v>
      </c>
      <c r="G21" s="201">
        <v>0</v>
      </c>
      <c r="H21" s="198">
        <f t="shared" si="3"/>
        <v>0</v>
      </c>
      <c r="I21" s="347" t="e">
        <f t="shared" si="1"/>
        <v>#DIV/0!</v>
      </c>
      <c r="J21" s="8"/>
    </row>
    <row r="22" spans="1:10" ht="12.75" customHeight="1" x14ac:dyDescent="0.25">
      <c r="A22" s="253">
        <v>716000</v>
      </c>
      <c r="B22" s="194" t="s">
        <v>17</v>
      </c>
      <c r="C22" s="196">
        <f t="shared" ref="C22:H22" si="4">C23+C24+C25+C26+C27+C28</f>
        <v>1075000</v>
      </c>
      <c r="D22" s="196">
        <f t="shared" si="4"/>
        <v>819759</v>
      </c>
      <c r="E22" s="196">
        <f t="shared" si="4"/>
        <v>1220000</v>
      </c>
      <c r="F22" s="196">
        <f t="shared" si="4"/>
        <v>0</v>
      </c>
      <c r="G22" s="196">
        <f t="shared" si="4"/>
        <v>0</v>
      </c>
      <c r="H22" s="196">
        <f t="shared" si="4"/>
        <v>1220000</v>
      </c>
      <c r="I22" s="347">
        <f t="shared" si="1"/>
        <v>113.48837209302324</v>
      </c>
      <c r="J22" s="8"/>
    </row>
    <row r="23" spans="1:10" ht="12" customHeight="1" x14ac:dyDescent="0.25">
      <c r="A23" s="254">
        <v>716111</v>
      </c>
      <c r="B23" s="205" t="s">
        <v>138</v>
      </c>
      <c r="C23" s="199">
        <v>750000</v>
      </c>
      <c r="D23" s="202">
        <v>600868</v>
      </c>
      <c r="E23" s="199">
        <v>850000</v>
      </c>
      <c r="F23" s="200">
        <v>0</v>
      </c>
      <c r="G23" s="201">
        <v>0</v>
      </c>
      <c r="H23" s="202">
        <f t="shared" si="3"/>
        <v>850000</v>
      </c>
      <c r="I23" s="346">
        <f t="shared" si="1"/>
        <v>113.33333333333333</v>
      </c>
      <c r="J23" s="8"/>
    </row>
    <row r="24" spans="1:10" ht="13.5" customHeight="1" x14ac:dyDescent="0.25">
      <c r="A24" s="254">
        <v>716112</v>
      </c>
      <c r="B24" s="206" t="s">
        <v>139</v>
      </c>
      <c r="C24" s="199">
        <v>60000</v>
      </c>
      <c r="D24" s="202">
        <v>22701</v>
      </c>
      <c r="E24" s="199">
        <v>60000</v>
      </c>
      <c r="F24" s="200">
        <v>0</v>
      </c>
      <c r="G24" s="201">
        <v>0</v>
      </c>
      <c r="H24" s="202">
        <f t="shared" si="3"/>
        <v>60000</v>
      </c>
      <c r="I24" s="346">
        <f t="shared" si="1"/>
        <v>100</v>
      </c>
      <c r="J24" s="8"/>
    </row>
    <row r="25" spans="1:10" ht="12.75" customHeight="1" x14ac:dyDescent="0.25">
      <c r="A25" s="242">
        <v>716113</v>
      </c>
      <c r="B25" s="205" t="s">
        <v>140</v>
      </c>
      <c r="C25" s="199">
        <v>5000</v>
      </c>
      <c r="D25" s="202">
        <v>6145</v>
      </c>
      <c r="E25" s="199">
        <v>10000</v>
      </c>
      <c r="F25" s="200">
        <v>0</v>
      </c>
      <c r="G25" s="201">
        <v>0</v>
      </c>
      <c r="H25" s="202">
        <f t="shared" si="3"/>
        <v>10000</v>
      </c>
      <c r="I25" s="346">
        <f t="shared" si="1"/>
        <v>200</v>
      </c>
      <c r="J25" s="8"/>
    </row>
    <row r="26" spans="1:10" ht="13.5" customHeight="1" x14ac:dyDescent="0.25">
      <c r="A26" s="254">
        <v>716115</v>
      </c>
      <c r="B26" s="207" t="s">
        <v>18</v>
      </c>
      <c r="C26" s="199">
        <v>80000</v>
      </c>
      <c r="D26" s="202">
        <v>81761</v>
      </c>
      <c r="E26" s="199">
        <v>120000</v>
      </c>
      <c r="F26" s="200">
        <v>0</v>
      </c>
      <c r="G26" s="201">
        <v>0</v>
      </c>
      <c r="H26" s="202">
        <f t="shared" si="3"/>
        <v>120000</v>
      </c>
      <c r="I26" s="346">
        <f t="shared" si="1"/>
        <v>150</v>
      </c>
      <c r="J26" s="8"/>
    </row>
    <row r="27" spans="1:10" ht="12" customHeight="1" x14ac:dyDescent="0.25">
      <c r="A27" s="242">
        <v>716116</v>
      </c>
      <c r="B27" s="205" t="s">
        <v>141</v>
      </c>
      <c r="C27" s="199">
        <v>80000</v>
      </c>
      <c r="D27" s="202">
        <v>48131</v>
      </c>
      <c r="E27" s="199">
        <v>80000</v>
      </c>
      <c r="F27" s="200">
        <v>0</v>
      </c>
      <c r="G27" s="201">
        <v>0</v>
      </c>
      <c r="H27" s="202">
        <f t="shared" si="3"/>
        <v>80000</v>
      </c>
      <c r="I27" s="346">
        <f t="shared" si="1"/>
        <v>100</v>
      </c>
      <c r="J27" s="8"/>
    </row>
    <row r="28" spans="1:10" ht="14.25" customHeight="1" x14ac:dyDescent="0.25">
      <c r="A28" s="242">
        <v>716117</v>
      </c>
      <c r="B28" s="205" t="s">
        <v>142</v>
      </c>
      <c r="C28" s="199">
        <v>100000</v>
      </c>
      <c r="D28" s="202">
        <v>60153</v>
      </c>
      <c r="E28" s="199">
        <v>100000</v>
      </c>
      <c r="F28" s="200">
        <v>0</v>
      </c>
      <c r="G28" s="201">
        <v>0</v>
      </c>
      <c r="H28" s="202">
        <f t="shared" si="3"/>
        <v>100000</v>
      </c>
      <c r="I28" s="346">
        <f t="shared" si="1"/>
        <v>100</v>
      </c>
      <c r="J28" s="8"/>
    </row>
    <row r="29" spans="1:10" ht="12.75" customHeight="1" x14ac:dyDescent="0.25">
      <c r="A29" s="253">
        <v>717000</v>
      </c>
      <c r="B29" s="194" t="s">
        <v>19</v>
      </c>
      <c r="C29" s="196">
        <f>C31+C30+C32</f>
        <v>4520050</v>
      </c>
      <c r="D29" s="196">
        <f>D31+D30+D32</f>
        <v>4118844</v>
      </c>
      <c r="E29" s="196">
        <f>E31+E30+E32</f>
        <v>4915197</v>
      </c>
      <c r="F29" s="196">
        <f>F31+F30+F32</f>
        <v>778240</v>
      </c>
      <c r="G29" s="196">
        <f>G31+G30</f>
        <v>0</v>
      </c>
      <c r="H29" s="198">
        <f>E29+F29+G29</f>
        <v>5693437</v>
      </c>
      <c r="I29" s="347">
        <f t="shared" si="1"/>
        <v>125.95960221678963</v>
      </c>
      <c r="J29" s="8"/>
    </row>
    <row r="30" spans="1:10" ht="12.75" customHeight="1" x14ac:dyDescent="0.25">
      <c r="A30" s="254">
        <v>717114</v>
      </c>
      <c r="B30" s="205" t="s">
        <v>378</v>
      </c>
      <c r="C30" s="199">
        <v>180039</v>
      </c>
      <c r="D30" s="202">
        <v>151493</v>
      </c>
      <c r="E30" s="201">
        <v>0</v>
      </c>
      <c r="F30" s="201">
        <v>212000</v>
      </c>
      <c r="G30" s="201">
        <v>0</v>
      </c>
      <c r="H30" s="202">
        <f t="shared" si="3"/>
        <v>212000</v>
      </c>
      <c r="I30" s="346">
        <f t="shared" si="1"/>
        <v>117.7522647870739</v>
      </c>
      <c r="J30" s="8"/>
    </row>
    <row r="31" spans="1:10" ht="12.75" customHeight="1" x14ac:dyDescent="0.25">
      <c r="A31" s="254">
        <v>717131</v>
      </c>
      <c r="B31" s="207" t="s">
        <v>145</v>
      </c>
      <c r="C31" s="199">
        <v>445582</v>
      </c>
      <c r="D31" s="202">
        <v>415033</v>
      </c>
      <c r="E31" s="199"/>
      <c r="F31" s="200">
        <v>566240</v>
      </c>
      <c r="G31" s="201">
        <v>0</v>
      </c>
      <c r="H31" s="202">
        <f t="shared" si="3"/>
        <v>566240</v>
      </c>
      <c r="I31" s="346">
        <f t="shared" si="1"/>
        <v>127.0787419599535</v>
      </c>
      <c r="J31" s="8"/>
    </row>
    <row r="32" spans="1:10" ht="22.5" customHeight="1" x14ac:dyDescent="0.25">
      <c r="A32" s="254">
        <v>717141</v>
      </c>
      <c r="B32" s="207" t="s">
        <v>20</v>
      </c>
      <c r="C32" s="193">
        <v>3894429</v>
      </c>
      <c r="D32" s="202">
        <v>3552318</v>
      </c>
      <c r="E32" s="193">
        <v>4915197</v>
      </c>
      <c r="F32" s="200"/>
      <c r="G32" s="201"/>
      <c r="H32" s="202">
        <f t="shared" si="3"/>
        <v>4915197</v>
      </c>
      <c r="I32" s="346">
        <f t="shared" si="1"/>
        <v>126.21097983812261</v>
      </c>
      <c r="J32" s="8"/>
    </row>
    <row r="33" spans="1:10" ht="14.25" customHeight="1" x14ac:dyDescent="0.25">
      <c r="A33" s="253">
        <v>719000</v>
      </c>
      <c r="B33" s="194" t="s">
        <v>21</v>
      </c>
      <c r="C33" s="196">
        <v>0</v>
      </c>
      <c r="D33" s="196">
        <v>84</v>
      </c>
      <c r="E33" s="208">
        <v>0</v>
      </c>
      <c r="F33" s="209">
        <v>0</v>
      </c>
      <c r="G33" s="210">
        <v>0</v>
      </c>
      <c r="H33" s="198">
        <f t="shared" si="3"/>
        <v>0</v>
      </c>
      <c r="I33" s="347" t="e">
        <f t="shared" si="1"/>
        <v>#DIV/0!</v>
      </c>
      <c r="J33" s="8"/>
    </row>
    <row r="34" spans="1:10" ht="28.5" customHeight="1" x14ac:dyDescent="0.25">
      <c r="A34" s="393" t="s">
        <v>5</v>
      </c>
      <c r="B34" s="394" t="s">
        <v>78</v>
      </c>
      <c r="C34" s="396" t="s">
        <v>501</v>
      </c>
      <c r="D34" s="396" t="s">
        <v>554</v>
      </c>
      <c r="E34" s="394" t="s">
        <v>555</v>
      </c>
      <c r="F34" s="394"/>
      <c r="G34" s="394"/>
      <c r="H34" s="394"/>
      <c r="I34" s="392" t="s">
        <v>289</v>
      </c>
    </row>
    <row r="35" spans="1:10" ht="32.25" customHeight="1" x14ac:dyDescent="0.25">
      <c r="A35" s="393"/>
      <c r="B35" s="394"/>
      <c r="C35" s="396"/>
      <c r="D35" s="396"/>
      <c r="E35" s="232" t="s">
        <v>285</v>
      </c>
      <c r="F35" s="232" t="s">
        <v>286</v>
      </c>
      <c r="G35" s="232" t="s">
        <v>287</v>
      </c>
      <c r="H35" s="222" t="s">
        <v>288</v>
      </c>
      <c r="I35" s="392"/>
    </row>
    <row r="36" spans="1:10" ht="12" customHeight="1" x14ac:dyDescent="0.25">
      <c r="A36" s="238">
        <v>1</v>
      </c>
      <c r="B36" s="189">
        <v>2</v>
      </c>
      <c r="C36" s="189">
        <v>3</v>
      </c>
      <c r="D36" s="189">
        <v>4</v>
      </c>
      <c r="E36" s="189">
        <v>5</v>
      </c>
      <c r="F36" s="189">
        <v>6</v>
      </c>
      <c r="G36" s="190">
        <v>7</v>
      </c>
      <c r="H36" s="189">
        <v>8</v>
      </c>
      <c r="I36" s="348" t="s">
        <v>529</v>
      </c>
    </row>
    <row r="37" spans="1:10" ht="29.25" customHeight="1" x14ac:dyDescent="0.25">
      <c r="A37" s="252">
        <v>72000</v>
      </c>
      <c r="B37" s="225" t="s">
        <v>22</v>
      </c>
      <c r="C37" s="226">
        <f t="shared" ref="C37:H37" si="5">C38+C44+C73</f>
        <v>4056000</v>
      </c>
      <c r="D37" s="226">
        <f t="shared" si="5"/>
        <v>2396906</v>
      </c>
      <c r="E37" s="226">
        <f t="shared" si="5"/>
        <v>1375415</v>
      </c>
      <c r="F37" s="226">
        <f t="shared" si="5"/>
        <v>3043000</v>
      </c>
      <c r="G37" s="226">
        <f t="shared" si="5"/>
        <v>0</v>
      </c>
      <c r="H37" s="226">
        <f t="shared" si="5"/>
        <v>4418415</v>
      </c>
      <c r="I37" s="349">
        <f t="shared" ref="I37:I49" si="6">H37/C37*100</f>
        <v>108.93528106508876</v>
      </c>
    </row>
    <row r="38" spans="1:10" ht="16.5" customHeight="1" x14ac:dyDescent="0.25">
      <c r="A38" s="253">
        <v>721000</v>
      </c>
      <c r="B38" s="194" t="s">
        <v>23</v>
      </c>
      <c r="C38" s="196">
        <f t="shared" ref="C38:H38" si="7">C39+C40+C42+C41+C43</f>
        <v>61000</v>
      </c>
      <c r="D38" s="196">
        <f t="shared" si="7"/>
        <v>43469</v>
      </c>
      <c r="E38" s="196">
        <f t="shared" si="7"/>
        <v>7000</v>
      </c>
      <c r="F38" s="196">
        <f t="shared" si="7"/>
        <v>63000</v>
      </c>
      <c r="G38" s="196">
        <f t="shared" si="7"/>
        <v>0</v>
      </c>
      <c r="H38" s="196">
        <f t="shared" si="7"/>
        <v>70000</v>
      </c>
      <c r="I38" s="350">
        <f t="shared" si="6"/>
        <v>114.75409836065573</v>
      </c>
    </row>
    <row r="39" spans="1:10" ht="11.25" customHeight="1" x14ac:dyDescent="0.25">
      <c r="A39" s="242">
        <v>721112</v>
      </c>
      <c r="B39" s="191" t="s">
        <v>24</v>
      </c>
      <c r="C39" s="199">
        <v>50000</v>
      </c>
      <c r="D39" s="199">
        <v>40907</v>
      </c>
      <c r="E39" s="211">
        <v>0</v>
      </c>
      <c r="F39" s="211">
        <v>60000</v>
      </c>
      <c r="G39" s="199">
        <v>0</v>
      </c>
      <c r="H39" s="199">
        <f>E39+F39+G39</f>
        <v>60000</v>
      </c>
      <c r="I39" s="351">
        <f t="shared" si="6"/>
        <v>120</v>
      </c>
    </row>
    <row r="40" spans="1:10" ht="11.25" customHeight="1" x14ac:dyDescent="0.25">
      <c r="A40" s="242">
        <v>721121</v>
      </c>
      <c r="B40" s="205" t="s">
        <v>25</v>
      </c>
      <c r="C40" s="199">
        <v>3000</v>
      </c>
      <c r="D40" s="199">
        <v>527</v>
      </c>
      <c r="E40" s="211">
        <v>0</v>
      </c>
      <c r="F40" s="211">
        <v>3000</v>
      </c>
      <c r="G40" s="199">
        <v>0</v>
      </c>
      <c r="H40" s="199">
        <f>E40+F40+G40</f>
        <v>3000</v>
      </c>
      <c r="I40" s="351">
        <f t="shared" si="6"/>
        <v>100</v>
      </c>
    </row>
    <row r="41" spans="1:10" ht="11.25" customHeight="1" x14ac:dyDescent="0.25">
      <c r="A41" s="255">
        <v>721122</v>
      </c>
      <c r="B41" s="212" t="s">
        <v>246</v>
      </c>
      <c r="C41" s="199">
        <v>6000</v>
      </c>
      <c r="D41" s="199">
        <v>1212</v>
      </c>
      <c r="E41" s="199">
        <v>5000</v>
      </c>
      <c r="F41" s="211"/>
      <c r="G41" s="199">
        <v>0</v>
      </c>
      <c r="H41" s="199">
        <f>E41+F41+G41</f>
        <v>5000</v>
      </c>
      <c r="I41" s="351">
        <f t="shared" si="6"/>
        <v>83.333333333333343</v>
      </c>
    </row>
    <row r="42" spans="1:10" ht="11.25" customHeight="1" x14ac:dyDescent="0.25">
      <c r="A42" s="242">
        <v>721211</v>
      </c>
      <c r="B42" s="191" t="s">
        <v>26</v>
      </c>
      <c r="C42" s="199">
        <v>1000</v>
      </c>
      <c r="D42" s="199">
        <v>389</v>
      </c>
      <c r="E42" s="199">
        <v>1000</v>
      </c>
      <c r="F42" s="211"/>
      <c r="G42" s="199">
        <v>0</v>
      </c>
      <c r="H42" s="199">
        <f>E42+F42+G42</f>
        <v>1000</v>
      </c>
      <c r="I42" s="351">
        <f t="shared" si="6"/>
        <v>100</v>
      </c>
    </row>
    <row r="43" spans="1:10" ht="11.25" customHeight="1" x14ac:dyDescent="0.25">
      <c r="A43" s="242">
        <v>721227</v>
      </c>
      <c r="B43" s="191" t="s">
        <v>225</v>
      </c>
      <c r="C43" s="199">
        <v>1000</v>
      </c>
      <c r="D43" s="199">
        <v>434</v>
      </c>
      <c r="E43" s="199">
        <v>1000</v>
      </c>
      <c r="F43" s="211"/>
      <c r="G43" s="199">
        <v>0</v>
      </c>
      <c r="H43" s="199">
        <f>E43+F43+G43</f>
        <v>1000</v>
      </c>
      <c r="I43" s="351">
        <f t="shared" si="6"/>
        <v>100</v>
      </c>
    </row>
    <row r="44" spans="1:10" ht="15" customHeight="1" x14ac:dyDescent="0.25">
      <c r="A44" s="253">
        <v>722000</v>
      </c>
      <c r="B44" s="194" t="s">
        <v>27</v>
      </c>
      <c r="C44" s="196">
        <f t="shared" ref="C44:H44" si="8">C45+C46+C50+C52+C53+C54+C55+C56+C57+C58+C61+C62+C63+C64+C65+C66+C67+C68+C70+C71+C72+C59+C69+C51+C47+C48</f>
        <v>3955000</v>
      </c>
      <c r="D44" s="196">
        <f t="shared" si="8"/>
        <v>2340728</v>
      </c>
      <c r="E44" s="196">
        <f t="shared" si="8"/>
        <v>1333415</v>
      </c>
      <c r="F44" s="196">
        <f t="shared" si="8"/>
        <v>2980000</v>
      </c>
      <c r="G44" s="196">
        <f t="shared" si="8"/>
        <v>0</v>
      </c>
      <c r="H44" s="196">
        <f t="shared" si="8"/>
        <v>4313415</v>
      </c>
      <c r="I44" s="350">
        <f t="shared" si="6"/>
        <v>109.06232616940581</v>
      </c>
    </row>
    <row r="45" spans="1:10" ht="11.25" customHeight="1" x14ac:dyDescent="0.25">
      <c r="A45" s="254">
        <v>722131</v>
      </c>
      <c r="B45" s="205" t="s">
        <v>28</v>
      </c>
      <c r="C45" s="199">
        <v>250000</v>
      </c>
      <c r="D45" s="199">
        <v>203799</v>
      </c>
      <c r="E45" s="199">
        <v>280000</v>
      </c>
      <c r="F45" s="211"/>
      <c r="G45" s="201">
        <v>0</v>
      </c>
      <c r="H45" s="199">
        <f t="shared" ref="H45:H89" si="9">E45+F45+G45</f>
        <v>280000</v>
      </c>
      <c r="I45" s="351">
        <f t="shared" si="6"/>
        <v>112.00000000000001</v>
      </c>
    </row>
    <row r="46" spans="1:10" ht="11.25" customHeight="1" x14ac:dyDescent="0.25">
      <c r="A46" s="254">
        <v>722321</v>
      </c>
      <c r="B46" s="205" t="s">
        <v>29</v>
      </c>
      <c r="C46" s="199">
        <v>500000</v>
      </c>
      <c r="D46" s="199">
        <v>469374</v>
      </c>
      <c r="E46" s="199">
        <v>550000</v>
      </c>
      <c r="F46" s="211"/>
      <c r="G46" s="201">
        <v>0</v>
      </c>
      <c r="H46" s="199">
        <f t="shared" si="9"/>
        <v>550000</v>
      </c>
      <c r="I46" s="351">
        <f t="shared" si="6"/>
        <v>110.00000000000001</v>
      </c>
    </row>
    <row r="47" spans="1:10" ht="11.25" customHeight="1" x14ac:dyDescent="0.25">
      <c r="A47" s="254">
        <v>722423</v>
      </c>
      <c r="B47" s="205" t="s">
        <v>544</v>
      </c>
      <c r="C47" s="199">
        <v>5000</v>
      </c>
      <c r="D47" s="199">
        <v>6368</v>
      </c>
      <c r="E47" s="199"/>
      <c r="F47" s="211">
        <v>8000</v>
      </c>
      <c r="G47" s="201"/>
      <c r="H47" s="199">
        <f t="shared" si="9"/>
        <v>8000</v>
      </c>
      <c r="I47" s="351">
        <f t="shared" si="6"/>
        <v>160</v>
      </c>
    </row>
    <row r="48" spans="1:10" ht="11.25" customHeight="1" x14ac:dyDescent="0.25">
      <c r="A48" s="254">
        <v>722423</v>
      </c>
      <c r="B48" s="205" t="s">
        <v>563</v>
      </c>
      <c r="C48" s="199"/>
      <c r="D48" s="199"/>
      <c r="E48" s="199"/>
      <c r="F48" s="211">
        <v>7000</v>
      </c>
      <c r="G48" s="201"/>
      <c r="H48" s="199">
        <f t="shared" si="9"/>
        <v>7000</v>
      </c>
      <c r="I48" s="351" t="e">
        <f t="shared" si="6"/>
        <v>#DIV/0!</v>
      </c>
    </row>
    <row r="49" spans="1:9" ht="11.25" customHeight="1" x14ac:dyDescent="0.25">
      <c r="A49" s="254">
        <v>722425</v>
      </c>
      <c r="B49" s="205" t="s">
        <v>481</v>
      </c>
      <c r="C49" s="199">
        <v>0</v>
      </c>
      <c r="D49" s="199">
        <v>0</v>
      </c>
      <c r="E49" s="199"/>
      <c r="F49" s="211"/>
      <c r="G49" s="201"/>
      <c r="H49" s="199">
        <f t="shared" si="9"/>
        <v>0</v>
      </c>
      <c r="I49" s="351" t="e">
        <f t="shared" si="6"/>
        <v>#DIV/0!</v>
      </c>
    </row>
    <row r="50" spans="1:9" ht="11.25" customHeight="1" x14ac:dyDescent="0.25">
      <c r="A50" s="254">
        <v>722433</v>
      </c>
      <c r="B50" s="205" t="s">
        <v>30</v>
      </c>
      <c r="C50" s="199">
        <v>200000</v>
      </c>
      <c r="D50" s="199">
        <v>61752</v>
      </c>
      <c r="E50" s="211"/>
      <c r="F50" s="211">
        <v>200000</v>
      </c>
      <c r="G50" s="201">
        <v>0</v>
      </c>
      <c r="H50" s="199">
        <f t="shared" si="9"/>
        <v>200000</v>
      </c>
      <c r="I50" s="351">
        <f t="shared" ref="I50:I84" si="10">H50/C50*100</f>
        <v>100</v>
      </c>
    </row>
    <row r="51" spans="1:9" ht="11.25" customHeight="1" x14ac:dyDescent="0.25">
      <c r="A51" s="254">
        <v>722434</v>
      </c>
      <c r="B51" s="212" t="s">
        <v>247</v>
      </c>
      <c r="C51" s="199">
        <v>5000</v>
      </c>
      <c r="D51" s="199">
        <v>580</v>
      </c>
      <c r="E51" s="211"/>
      <c r="F51" s="211">
        <v>5000</v>
      </c>
      <c r="G51" s="201">
        <v>0</v>
      </c>
      <c r="H51" s="199">
        <f t="shared" si="9"/>
        <v>5000</v>
      </c>
      <c r="I51" s="351">
        <f t="shared" si="10"/>
        <v>100</v>
      </c>
    </row>
    <row r="52" spans="1:9" ht="11.25" customHeight="1" x14ac:dyDescent="0.25">
      <c r="A52" s="254" t="s">
        <v>231</v>
      </c>
      <c r="B52" s="205" t="s">
        <v>232</v>
      </c>
      <c r="C52" s="199">
        <v>100000</v>
      </c>
      <c r="D52" s="199">
        <v>27126</v>
      </c>
      <c r="E52" s="211"/>
      <c r="F52" s="211">
        <v>80000</v>
      </c>
      <c r="G52" s="201">
        <v>0</v>
      </c>
      <c r="H52" s="199">
        <f t="shared" si="9"/>
        <v>80000</v>
      </c>
      <c r="I52" s="351">
        <f t="shared" si="10"/>
        <v>80</v>
      </c>
    </row>
    <row r="53" spans="1:9" ht="11.25" customHeight="1" x14ac:dyDescent="0.25">
      <c r="A53" s="254" t="s">
        <v>230</v>
      </c>
      <c r="B53" s="205" t="s">
        <v>233</v>
      </c>
      <c r="C53" s="199">
        <v>150000</v>
      </c>
      <c r="D53" s="199">
        <v>38513</v>
      </c>
      <c r="E53" s="211"/>
      <c r="F53" s="211">
        <v>150000</v>
      </c>
      <c r="G53" s="201">
        <v>0</v>
      </c>
      <c r="H53" s="199">
        <f t="shared" si="9"/>
        <v>150000</v>
      </c>
      <c r="I53" s="351">
        <f t="shared" si="10"/>
        <v>100</v>
      </c>
    </row>
    <row r="54" spans="1:9" ht="10.5" customHeight="1" x14ac:dyDescent="0.25">
      <c r="A54" s="254">
        <v>722436</v>
      </c>
      <c r="B54" s="205" t="s">
        <v>147</v>
      </c>
      <c r="C54" s="199">
        <v>10000</v>
      </c>
      <c r="D54" s="199">
        <v>1510</v>
      </c>
      <c r="E54" s="199">
        <v>10000</v>
      </c>
      <c r="F54" s="199">
        <v>0</v>
      </c>
      <c r="G54" s="201">
        <v>0</v>
      </c>
      <c r="H54" s="199">
        <f t="shared" si="9"/>
        <v>10000</v>
      </c>
      <c r="I54" s="351">
        <f t="shared" si="10"/>
        <v>100</v>
      </c>
    </row>
    <row r="55" spans="1:9" ht="10.5" customHeight="1" x14ac:dyDescent="0.25">
      <c r="A55" s="254">
        <v>722437</v>
      </c>
      <c r="B55" s="205" t="s">
        <v>228</v>
      </c>
      <c r="C55" s="199">
        <v>50000</v>
      </c>
      <c r="D55" s="199">
        <v>6611</v>
      </c>
      <c r="E55" s="211"/>
      <c r="F55" s="211">
        <v>30000</v>
      </c>
      <c r="G55" s="201">
        <v>0</v>
      </c>
      <c r="H55" s="199">
        <f t="shared" si="9"/>
        <v>30000</v>
      </c>
      <c r="I55" s="351">
        <f t="shared" si="10"/>
        <v>60</v>
      </c>
    </row>
    <row r="56" spans="1:9" ht="11.25" customHeight="1" x14ac:dyDescent="0.25">
      <c r="A56" s="254" t="s">
        <v>235</v>
      </c>
      <c r="B56" s="205" t="s">
        <v>511</v>
      </c>
      <c r="C56" s="199">
        <v>500000</v>
      </c>
      <c r="D56" s="213">
        <v>485377</v>
      </c>
      <c r="E56" s="211"/>
      <c r="F56" s="211">
        <v>750000</v>
      </c>
      <c r="G56" s="201">
        <v>0</v>
      </c>
      <c r="H56" s="199">
        <f t="shared" si="9"/>
        <v>750000</v>
      </c>
      <c r="I56" s="351">
        <f t="shared" si="10"/>
        <v>150</v>
      </c>
    </row>
    <row r="57" spans="1:9" ht="11.25" customHeight="1" x14ac:dyDescent="0.25">
      <c r="A57" s="254" t="s">
        <v>234</v>
      </c>
      <c r="B57" s="205" t="s">
        <v>510</v>
      </c>
      <c r="C57" s="199">
        <v>150000</v>
      </c>
      <c r="D57" s="213">
        <v>75224</v>
      </c>
      <c r="E57" s="211"/>
      <c r="F57" s="211">
        <v>150000</v>
      </c>
      <c r="G57" s="201">
        <v>0</v>
      </c>
      <c r="H57" s="199">
        <f t="shared" si="9"/>
        <v>150000</v>
      </c>
      <c r="I57" s="351">
        <f t="shared" si="10"/>
        <v>100</v>
      </c>
    </row>
    <row r="58" spans="1:9" ht="11.25" customHeight="1" x14ac:dyDescent="0.25">
      <c r="A58" s="254">
        <v>722442</v>
      </c>
      <c r="B58" s="205" t="s">
        <v>167</v>
      </c>
      <c r="C58" s="199">
        <v>60000</v>
      </c>
      <c r="D58" s="214">
        <v>8148</v>
      </c>
      <c r="E58" s="211"/>
      <c r="F58" s="211">
        <v>40000</v>
      </c>
      <c r="G58" s="201">
        <v>0</v>
      </c>
      <c r="H58" s="199">
        <f t="shared" si="9"/>
        <v>40000</v>
      </c>
      <c r="I58" s="351">
        <f t="shared" si="10"/>
        <v>66.666666666666657</v>
      </c>
    </row>
    <row r="59" spans="1:9" ht="11.25" customHeight="1" x14ac:dyDescent="0.25">
      <c r="A59" s="254">
        <v>722442</v>
      </c>
      <c r="B59" s="205" t="s">
        <v>496</v>
      </c>
      <c r="C59" s="199">
        <v>475000</v>
      </c>
      <c r="D59" s="215"/>
      <c r="E59" s="211">
        <v>0</v>
      </c>
      <c r="F59" s="216">
        <v>480000</v>
      </c>
      <c r="G59" s="201">
        <v>0</v>
      </c>
      <c r="H59" s="199">
        <f t="shared" si="9"/>
        <v>480000</v>
      </c>
      <c r="I59" s="351">
        <f t="shared" si="10"/>
        <v>101.05263157894737</v>
      </c>
    </row>
    <row r="60" spans="1:9" ht="11.25" customHeight="1" x14ac:dyDescent="0.25">
      <c r="A60" s="254">
        <v>722444</v>
      </c>
      <c r="B60" s="205" t="s">
        <v>430</v>
      </c>
      <c r="C60" s="199"/>
      <c r="D60" s="215"/>
      <c r="E60" s="211">
        <v>0</v>
      </c>
      <c r="F60" s="216"/>
      <c r="G60" s="201"/>
      <c r="H60" s="199">
        <f t="shared" si="9"/>
        <v>0</v>
      </c>
      <c r="I60" s="351" t="e">
        <f t="shared" si="10"/>
        <v>#DIV/0!</v>
      </c>
    </row>
    <row r="61" spans="1:9" ht="11.25" customHeight="1" x14ac:dyDescent="0.25">
      <c r="A61" s="254">
        <v>722461</v>
      </c>
      <c r="B61" s="205" t="s">
        <v>31</v>
      </c>
      <c r="C61" s="199">
        <v>30000</v>
      </c>
      <c r="D61" s="199">
        <v>29839</v>
      </c>
      <c r="E61" s="199">
        <v>35000</v>
      </c>
      <c r="F61" s="216"/>
      <c r="G61" s="201">
        <v>0</v>
      </c>
      <c r="H61" s="199">
        <f t="shared" si="9"/>
        <v>35000</v>
      </c>
      <c r="I61" s="351">
        <f t="shared" si="10"/>
        <v>116.66666666666667</v>
      </c>
    </row>
    <row r="62" spans="1:9" ht="11.25" customHeight="1" x14ac:dyDescent="0.25">
      <c r="A62" s="254">
        <v>722474</v>
      </c>
      <c r="B62" s="205" t="s">
        <v>168</v>
      </c>
      <c r="C62" s="199">
        <v>10000</v>
      </c>
      <c r="D62" s="199">
        <v>2250</v>
      </c>
      <c r="E62" s="211">
        <v>0</v>
      </c>
      <c r="F62" s="211">
        <v>10000</v>
      </c>
      <c r="G62" s="201">
        <v>0</v>
      </c>
      <c r="H62" s="199">
        <f t="shared" si="9"/>
        <v>10000</v>
      </c>
      <c r="I62" s="351">
        <f t="shared" si="10"/>
        <v>100</v>
      </c>
    </row>
    <row r="63" spans="1:9" ht="10.5" customHeight="1" x14ac:dyDescent="0.25">
      <c r="A63" s="254">
        <v>722515</v>
      </c>
      <c r="B63" s="205" t="s">
        <v>32</v>
      </c>
      <c r="C63" s="199">
        <v>30000</v>
      </c>
      <c r="D63" s="199">
        <v>15189</v>
      </c>
      <c r="E63" s="199">
        <v>30000</v>
      </c>
      <c r="F63" s="216"/>
      <c r="G63" s="201">
        <v>0</v>
      </c>
      <c r="H63" s="199">
        <f t="shared" si="9"/>
        <v>30000</v>
      </c>
      <c r="I63" s="351">
        <f t="shared" si="10"/>
        <v>100</v>
      </c>
    </row>
    <row r="64" spans="1:9" ht="11.25" customHeight="1" x14ac:dyDescent="0.25">
      <c r="A64" s="254">
        <v>722516</v>
      </c>
      <c r="B64" s="205" t="s">
        <v>33</v>
      </c>
      <c r="C64" s="199">
        <v>150000</v>
      </c>
      <c r="D64" s="199">
        <v>74710</v>
      </c>
      <c r="E64" s="199">
        <v>150000</v>
      </c>
      <c r="F64" s="216"/>
      <c r="G64" s="201">
        <v>0</v>
      </c>
      <c r="H64" s="199">
        <f t="shared" si="9"/>
        <v>150000</v>
      </c>
      <c r="I64" s="351">
        <f t="shared" si="10"/>
        <v>100</v>
      </c>
    </row>
    <row r="65" spans="1:9" ht="11.25" customHeight="1" x14ac:dyDescent="0.25">
      <c r="A65" s="254">
        <v>722520</v>
      </c>
      <c r="B65" s="205" t="s">
        <v>34</v>
      </c>
      <c r="C65" s="199">
        <v>120000</v>
      </c>
      <c r="D65" s="199">
        <v>101358</v>
      </c>
      <c r="E65" s="201">
        <v>0</v>
      </c>
      <c r="F65" s="201">
        <v>120000</v>
      </c>
      <c r="G65" s="201">
        <v>0</v>
      </c>
      <c r="H65" s="199">
        <f t="shared" si="9"/>
        <v>120000</v>
      </c>
      <c r="I65" s="351">
        <f t="shared" si="10"/>
        <v>100</v>
      </c>
    </row>
    <row r="66" spans="1:9" ht="11.25" customHeight="1" x14ac:dyDescent="0.25">
      <c r="A66" s="254">
        <v>722530</v>
      </c>
      <c r="B66" s="205" t="s">
        <v>35</v>
      </c>
      <c r="C66" s="199">
        <v>250000</v>
      </c>
      <c r="D66" s="199">
        <v>173942</v>
      </c>
      <c r="E66" s="201">
        <v>0</v>
      </c>
      <c r="F66" s="201">
        <v>250000</v>
      </c>
      <c r="G66" s="201">
        <v>0</v>
      </c>
      <c r="H66" s="199">
        <f t="shared" si="9"/>
        <v>250000</v>
      </c>
      <c r="I66" s="351">
        <f t="shared" si="10"/>
        <v>100</v>
      </c>
    </row>
    <row r="67" spans="1:9" ht="11.25" customHeight="1" x14ac:dyDescent="0.25">
      <c r="A67" s="254">
        <v>722560</v>
      </c>
      <c r="B67" s="205" t="s">
        <v>148</v>
      </c>
      <c r="C67" s="199">
        <v>30000</v>
      </c>
      <c r="D67" s="199">
        <v>1699</v>
      </c>
      <c r="E67" s="201">
        <v>0</v>
      </c>
      <c r="F67" s="201">
        <v>30000</v>
      </c>
      <c r="G67" s="201">
        <v>0</v>
      </c>
      <c r="H67" s="199">
        <f t="shared" si="9"/>
        <v>30000</v>
      </c>
      <c r="I67" s="351">
        <f t="shared" si="10"/>
        <v>100</v>
      </c>
    </row>
    <row r="68" spans="1:9" ht="10.5" customHeight="1" x14ac:dyDescent="0.25">
      <c r="A68" s="254">
        <v>722580</v>
      </c>
      <c r="B68" s="205" t="s">
        <v>36</v>
      </c>
      <c r="C68" s="199">
        <v>110000</v>
      </c>
      <c r="D68" s="217">
        <v>94230</v>
      </c>
      <c r="E68" s="201">
        <v>0</v>
      </c>
      <c r="F68" s="201">
        <v>110000</v>
      </c>
      <c r="G68" s="201">
        <v>0</v>
      </c>
      <c r="H68" s="199">
        <f t="shared" si="9"/>
        <v>110000</v>
      </c>
      <c r="I68" s="351">
        <f t="shared" si="10"/>
        <v>100</v>
      </c>
    </row>
    <row r="69" spans="1:9" ht="10.5" customHeight="1" x14ac:dyDescent="0.25">
      <c r="A69" s="254">
        <v>722580</v>
      </c>
      <c r="B69" s="205" t="s">
        <v>392</v>
      </c>
      <c r="C69" s="199">
        <v>500000</v>
      </c>
      <c r="D69" s="215"/>
      <c r="E69" s="201"/>
      <c r="F69" s="216">
        <v>560000</v>
      </c>
      <c r="G69" s="201">
        <v>0</v>
      </c>
      <c r="H69" s="199">
        <f t="shared" si="9"/>
        <v>560000</v>
      </c>
      <c r="I69" s="351">
        <f t="shared" si="10"/>
        <v>112.00000000000001</v>
      </c>
    </row>
    <row r="70" spans="1:9" ht="11.25" customHeight="1" x14ac:dyDescent="0.25">
      <c r="A70" s="256">
        <v>722611</v>
      </c>
      <c r="B70" s="205" t="s">
        <v>37</v>
      </c>
      <c r="C70" s="199">
        <v>150000</v>
      </c>
      <c r="D70" s="199">
        <v>117604</v>
      </c>
      <c r="E70" s="199">
        <v>170000</v>
      </c>
      <c r="F70" s="216"/>
      <c r="G70" s="201">
        <v>0</v>
      </c>
      <c r="H70" s="199">
        <f t="shared" si="9"/>
        <v>170000</v>
      </c>
      <c r="I70" s="351">
        <f t="shared" si="10"/>
        <v>113.33333333333333</v>
      </c>
    </row>
    <row r="71" spans="1:9" ht="11.25" customHeight="1" x14ac:dyDescent="0.25">
      <c r="A71" s="256">
        <v>722761</v>
      </c>
      <c r="B71" s="205" t="s">
        <v>169</v>
      </c>
      <c r="C71" s="199">
        <v>20000</v>
      </c>
      <c r="D71" s="199">
        <v>1059</v>
      </c>
      <c r="E71" s="199">
        <v>5000</v>
      </c>
      <c r="F71" s="211"/>
      <c r="G71" s="201">
        <v>0</v>
      </c>
      <c r="H71" s="199">
        <f t="shared" si="9"/>
        <v>5000</v>
      </c>
      <c r="I71" s="351">
        <f t="shared" si="10"/>
        <v>25</v>
      </c>
    </row>
    <row r="72" spans="1:9" ht="11.25" customHeight="1" x14ac:dyDescent="0.25">
      <c r="A72" s="254">
        <v>722791</v>
      </c>
      <c r="B72" s="205" t="s">
        <v>38</v>
      </c>
      <c r="C72" s="199">
        <v>100000</v>
      </c>
      <c r="D72" s="199">
        <v>344466</v>
      </c>
      <c r="E72" s="199">
        <v>103415</v>
      </c>
      <c r="F72" s="211"/>
      <c r="G72" s="201">
        <v>0</v>
      </c>
      <c r="H72" s="199">
        <f t="shared" si="9"/>
        <v>103415</v>
      </c>
      <c r="I72" s="351">
        <f t="shared" si="10"/>
        <v>103.41499999999999</v>
      </c>
    </row>
    <row r="73" spans="1:9" ht="13.5" customHeight="1" x14ac:dyDescent="0.25">
      <c r="A73" s="253">
        <v>723000</v>
      </c>
      <c r="B73" s="194" t="s">
        <v>39</v>
      </c>
      <c r="C73" s="196">
        <f>C74+C75</f>
        <v>40000</v>
      </c>
      <c r="D73" s="196">
        <f>D74+D75</f>
        <v>12709</v>
      </c>
      <c r="E73" s="196">
        <f>E74+E75</f>
        <v>35000</v>
      </c>
      <c r="F73" s="196">
        <f>F74+F75</f>
        <v>0</v>
      </c>
      <c r="G73" s="196">
        <f>G74+G75</f>
        <v>0</v>
      </c>
      <c r="H73" s="196">
        <f t="shared" si="9"/>
        <v>35000</v>
      </c>
      <c r="I73" s="350">
        <f t="shared" si="10"/>
        <v>87.5</v>
      </c>
    </row>
    <row r="74" spans="1:9" ht="14.25" customHeight="1" x14ac:dyDescent="0.25">
      <c r="A74" s="254">
        <v>723131</v>
      </c>
      <c r="B74" s="205" t="s">
        <v>40</v>
      </c>
      <c r="C74" s="199">
        <v>10000</v>
      </c>
      <c r="D74" s="199">
        <v>3668</v>
      </c>
      <c r="E74" s="199">
        <v>10000</v>
      </c>
      <c r="F74" s="211">
        <v>0</v>
      </c>
      <c r="G74" s="201">
        <v>0</v>
      </c>
      <c r="H74" s="199">
        <f t="shared" si="9"/>
        <v>10000</v>
      </c>
      <c r="I74" s="351">
        <f t="shared" si="10"/>
        <v>100</v>
      </c>
    </row>
    <row r="75" spans="1:9" ht="15" customHeight="1" x14ac:dyDescent="0.25">
      <c r="A75" s="254">
        <v>723139</v>
      </c>
      <c r="B75" s="205" t="s">
        <v>41</v>
      </c>
      <c r="C75" s="199">
        <v>30000</v>
      </c>
      <c r="D75" s="199">
        <v>9041</v>
      </c>
      <c r="E75" s="199">
        <v>25000</v>
      </c>
      <c r="F75" s="211">
        <v>0</v>
      </c>
      <c r="G75" s="201">
        <v>0</v>
      </c>
      <c r="H75" s="199">
        <f t="shared" si="9"/>
        <v>25000</v>
      </c>
      <c r="I75" s="351">
        <f t="shared" si="10"/>
        <v>83.333333333333343</v>
      </c>
    </row>
    <row r="76" spans="1:9" ht="21" customHeight="1" x14ac:dyDescent="0.25">
      <c r="A76" s="389" t="s">
        <v>5</v>
      </c>
      <c r="B76" s="390" t="s">
        <v>78</v>
      </c>
      <c r="C76" s="391" t="s">
        <v>501</v>
      </c>
      <c r="D76" s="391" t="s">
        <v>554</v>
      </c>
      <c r="E76" s="390" t="s">
        <v>555</v>
      </c>
      <c r="F76" s="390"/>
      <c r="G76" s="390"/>
      <c r="H76" s="390"/>
      <c r="I76" s="388" t="s">
        <v>289</v>
      </c>
    </row>
    <row r="77" spans="1:9" ht="58.5" customHeight="1" x14ac:dyDescent="0.25">
      <c r="A77" s="389"/>
      <c r="B77" s="390"/>
      <c r="C77" s="391"/>
      <c r="D77" s="391"/>
      <c r="E77" s="233" t="s">
        <v>285</v>
      </c>
      <c r="F77" s="233" t="s">
        <v>286</v>
      </c>
      <c r="G77" s="233" t="s">
        <v>287</v>
      </c>
      <c r="H77" s="234" t="s">
        <v>288</v>
      </c>
      <c r="I77" s="388"/>
    </row>
    <row r="78" spans="1:9" ht="9" customHeight="1" x14ac:dyDescent="0.25">
      <c r="A78" s="238">
        <v>1</v>
      </c>
      <c r="B78" s="189">
        <v>2</v>
      </c>
      <c r="C78" s="189">
        <v>3</v>
      </c>
      <c r="D78" s="189">
        <v>4</v>
      </c>
      <c r="E78" s="189">
        <v>5</v>
      </c>
      <c r="F78" s="189">
        <v>6</v>
      </c>
      <c r="G78" s="190">
        <v>7</v>
      </c>
      <c r="H78" s="189">
        <v>8</v>
      </c>
      <c r="I78" s="250" t="s">
        <v>529</v>
      </c>
    </row>
    <row r="79" spans="1:9" ht="17.25" customHeight="1" x14ac:dyDescent="0.25">
      <c r="A79" s="257">
        <v>730000</v>
      </c>
      <c r="B79" s="235" t="s">
        <v>42</v>
      </c>
      <c r="C79" s="236">
        <f>C86+C87+C88+C80+C84+C83+C85+C81+C89+C82</f>
        <v>1637510</v>
      </c>
      <c r="D79" s="236">
        <f t="shared" ref="D79:H79" si="11">D86+D87+D88+D80+D84+D83+D85+D81+D89+D82</f>
        <v>601738</v>
      </c>
      <c r="E79" s="236">
        <f t="shared" si="11"/>
        <v>0</v>
      </c>
      <c r="F79" s="236">
        <f t="shared" si="11"/>
        <v>0</v>
      </c>
      <c r="G79" s="236">
        <f t="shared" si="11"/>
        <v>1680464</v>
      </c>
      <c r="H79" s="236">
        <f t="shared" si="11"/>
        <v>1680464</v>
      </c>
      <c r="I79" s="352">
        <f t="shared" si="10"/>
        <v>102.62312901905943</v>
      </c>
    </row>
    <row r="80" spans="1:9" ht="10.5" customHeight="1" x14ac:dyDescent="0.25">
      <c r="A80" s="258">
        <v>731111</v>
      </c>
      <c r="B80" s="218" t="s">
        <v>470</v>
      </c>
      <c r="C80" s="217">
        <v>545269</v>
      </c>
      <c r="D80" s="199">
        <v>2518</v>
      </c>
      <c r="E80" s="201">
        <v>0</v>
      </c>
      <c r="F80" s="211">
        <v>0</v>
      </c>
      <c r="G80" s="199">
        <v>368223</v>
      </c>
      <c r="H80" s="199">
        <f t="shared" si="9"/>
        <v>368223</v>
      </c>
      <c r="I80" s="351">
        <f t="shared" si="10"/>
        <v>67.53052163244196</v>
      </c>
    </row>
    <row r="81" spans="1:9" ht="10.5" customHeight="1" x14ac:dyDescent="0.25">
      <c r="A81" s="258">
        <v>731111</v>
      </c>
      <c r="B81" s="218" t="s">
        <v>508</v>
      </c>
      <c r="C81" s="217">
        <v>20000</v>
      </c>
      <c r="D81" s="199"/>
      <c r="E81" s="201"/>
      <c r="F81" s="211"/>
      <c r="G81" s="199">
        <v>0</v>
      </c>
      <c r="H81" s="199">
        <f t="shared" si="9"/>
        <v>0</v>
      </c>
      <c r="I81" s="351">
        <f t="shared" si="10"/>
        <v>0</v>
      </c>
    </row>
    <row r="82" spans="1:9" ht="10.5" customHeight="1" x14ac:dyDescent="0.25">
      <c r="A82" s="258">
        <v>732111</v>
      </c>
      <c r="B82" s="218" t="s">
        <v>611</v>
      </c>
      <c r="C82" s="217"/>
      <c r="D82" s="199"/>
      <c r="E82" s="201"/>
      <c r="F82" s="211"/>
      <c r="G82" s="199">
        <v>40000</v>
      </c>
      <c r="H82" s="199">
        <f t="shared" si="9"/>
        <v>40000</v>
      </c>
      <c r="I82" s="351" t="e">
        <f t="shared" si="10"/>
        <v>#DIV/0!</v>
      </c>
    </row>
    <row r="83" spans="1:9" ht="10.5" customHeight="1" x14ac:dyDescent="0.25">
      <c r="A83" s="258">
        <v>732112</v>
      </c>
      <c r="B83" s="218" t="s">
        <v>482</v>
      </c>
      <c r="C83" s="217">
        <v>0</v>
      </c>
      <c r="D83" s="199"/>
      <c r="E83" s="201">
        <v>0</v>
      </c>
      <c r="F83" s="211"/>
      <c r="G83" s="199">
        <v>0</v>
      </c>
      <c r="H83" s="199">
        <f t="shared" si="9"/>
        <v>0</v>
      </c>
      <c r="I83" s="351" t="e">
        <f t="shared" si="10"/>
        <v>#DIV/0!</v>
      </c>
    </row>
    <row r="84" spans="1:9" ht="10.5" customHeight="1" x14ac:dyDescent="0.25">
      <c r="A84" s="258">
        <v>732112</v>
      </c>
      <c r="B84" s="218" t="s">
        <v>482</v>
      </c>
      <c r="C84" s="217">
        <v>3000</v>
      </c>
      <c r="D84" s="199">
        <v>3000</v>
      </c>
      <c r="E84" s="201"/>
      <c r="F84" s="211"/>
      <c r="G84" s="199">
        <v>3000</v>
      </c>
      <c r="H84" s="199">
        <f t="shared" si="9"/>
        <v>3000</v>
      </c>
      <c r="I84" s="351">
        <f t="shared" si="10"/>
        <v>100</v>
      </c>
    </row>
    <row r="85" spans="1:9" ht="10.5" customHeight="1" x14ac:dyDescent="0.25">
      <c r="A85" s="258">
        <v>732112</v>
      </c>
      <c r="B85" s="218" t="s">
        <v>495</v>
      </c>
      <c r="C85" s="217">
        <v>100000</v>
      </c>
      <c r="D85" s="199">
        <v>0</v>
      </c>
      <c r="E85" s="201"/>
      <c r="F85" s="211"/>
      <c r="G85" s="199">
        <v>0</v>
      </c>
      <c r="H85" s="199">
        <f t="shared" si="9"/>
        <v>0</v>
      </c>
      <c r="I85" s="351">
        <f t="shared" ref="I85:I107" si="12">H85/C85*100</f>
        <v>0</v>
      </c>
    </row>
    <row r="86" spans="1:9" ht="11.25" customHeight="1" x14ac:dyDescent="0.25">
      <c r="A86" s="254">
        <v>732114</v>
      </c>
      <c r="B86" s="205" t="s">
        <v>170</v>
      </c>
      <c r="C86" s="199">
        <v>10000</v>
      </c>
      <c r="D86" s="199">
        <v>7650</v>
      </c>
      <c r="E86" s="201">
        <v>0</v>
      </c>
      <c r="F86" s="211">
        <v>0</v>
      </c>
      <c r="G86" s="199">
        <v>10000</v>
      </c>
      <c r="H86" s="199">
        <f t="shared" si="9"/>
        <v>10000</v>
      </c>
      <c r="I86" s="351">
        <f t="shared" si="12"/>
        <v>100</v>
      </c>
    </row>
    <row r="87" spans="1:9" ht="11.25" customHeight="1" x14ac:dyDescent="0.25">
      <c r="A87" s="259">
        <v>732114</v>
      </c>
      <c r="B87" s="212" t="s">
        <v>248</v>
      </c>
      <c r="C87" s="199">
        <v>500</v>
      </c>
      <c r="D87" s="199">
        <v>0</v>
      </c>
      <c r="E87" s="201">
        <v>0</v>
      </c>
      <c r="F87" s="211">
        <v>0</v>
      </c>
      <c r="G87" s="199">
        <v>500</v>
      </c>
      <c r="H87" s="199">
        <f t="shared" si="9"/>
        <v>500</v>
      </c>
      <c r="I87" s="351">
        <f t="shared" si="12"/>
        <v>100</v>
      </c>
    </row>
    <row r="88" spans="1:9" ht="11.25" customHeight="1" x14ac:dyDescent="0.25">
      <c r="A88" s="254">
        <v>732114</v>
      </c>
      <c r="B88" s="205" t="s">
        <v>220</v>
      </c>
      <c r="C88" s="199">
        <v>900000</v>
      </c>
      <c r="D88" s="199">
        <v>588570</v>
      </c>
      <c r="E88" s="199">
        <v>0</v>
      </c>
      <c r="F88" s="211">
        <v>0</v>
      </c>
      <c r="G88" s="199">
        <v>1200000</v>
      </c>
      <c r="H88" s="199">
        <f t="shared" si="9"/>
        <v>1200000</v>
      </c>
      <c r="I88" s="351">
        <f t="shared" si="12"/>
        <v>133.33333333333331</v>
      </c>
    </row>
    <row r="89" spans="1:9" ht="11.25" customHeight="1" x14ac:dyDescent="0.25">
      <c r="A89" s="254">
        <v>732121</v>
      </c>
      <c r="B89" s="205" t="s">
        <v>514</v>
      </c>
      <c r="C89" s="199">
        <v>58741</v>
      </c>
      <c r="D89" s="199"/>
      <c r="E89" s="199"/>
      <c r="F89" s="211"/>
      <c r="G89" s="199">
        <v>58741</v>
      </c>
      <c r="H89" s="199">
        <f t="shared" si="9"/>
        <v>58741</v>
      </c>
      <c r="I89" s="351">
        <f t="shared" si="12"/>
        <v>100</v>
      </c>
    </row>
    <row r="90" spans="1:9" ht="14.25" customHeight="1" x14ac:dyDescent="0.25">
      <c r="A90" s="257">
        <v>740000</v>
      </c>
      <c r="B90" s="235" t="s">
        <v>43</v>
      </c>
      <c r="C90" s="236">
        <f t="shared" ref="C90:H90" si="13">SUM(C91:C100)</f>
        <v>1618318</v>
      </c>
      <c r="D90" s="236">
        <f t="shared" si="13"/>
        <v>736529</v>
      </c>
      <c r="E90" s="236">
        <f t="shared" si="13"/>
        <v>0</v>
      </c>
      <c r="F90" s="236">
        <f t="shared" si="13"/>
        <v>0</v>
      </c>
      <c r="G90" s="236">
        <f t="shared" si="13"/>
        <v>1652738</v>
      </c>
      <c r="H90" s="236">
        <f t="shared" si="13"/>
        <v>1652738</v>
      </c>
      <c r="I90" s="353">
        <f t="shared" si="12"/>
        <v>102.12689965754566</v>
      </c>
    </row>
    <row r="91" spans="1:9" ht="11.25" customHeight="1" x14ac:dyDescent="0.25">
      <c r="A91" s="246">
        <v>742112</v>
      </c>
      <c r="B91" s="219" t="s">
        <v>218</v>
      </c>
      <c r="C91" s="217">
        <v>400000</v>
      </c>
      <c r="D91" s="217"/>
      <c r="E91" s="211"/>
      <c r="F91" s="211"/>
      <c r="G91" s="211">
        <v>400000</v>
      </c>
      <c r="H91" s="201">
        <f t="shared" ref="H91:H100" si="14">E91+F91+G91</f>
        <v>400000</v>
      </c>
      <c r="I91" s="343">
        <f t="shared" si="12"/>
        <v>100</v>
      </c>
    </row>
    <row r="92" spans="1:9" ht="12" customHeight="1" x14ac:dyDescent="0.25">
      <c r="A92" s="260">
        <v>742112</v>
      </c>
      <c r="B92" s="221" t="s">
        <v>491</v>
      </c>
      <c r="C92" s="217">
        <v>0</v>
      </c>
      <c r="D92" s="217"/>
      <c r="E92" s="211"/>
      <c r="F92" s="211"/>
      <c r="G92" s="201">
        <v>0</v>
      </c>
      <c r="H92" s="201">
        <f t="shared" si="14"/>
        <v>0</v>
      </c>
      <c r="I92" s="343" t="e">
        <f t="shared" si="12"/>
        <v>#DIV/0!</v>
      </c>
    </row>
    <row r="93" spans="1:9" ht="12" customHeight="1" x14ac:dyDescent="0.25">
      <c r="A93" s="260">
        <v>742112</v>
      </c>
      <c r="B93" s="221" t="s">
        <v>512</v>
      </c>
      <c r="C93" s="217">
        <v>265000</v>
      </c>
      <c r="D93" s="217"/>
      <c r="E93" s="211"/>
      <c r="F93" s="211"/>
      <c r="G93" s="201">
        <v>0</v>
      </c>
      <c r="H93" s="201">
        <f t="shared" si="14"/>
        <v>0</v>
      </c>
      <c r="I93" s="343">
        <f t="shared" si="12"/>
        <v>0</v>
      </c>
    </row>
    <row r="94" spans="1:9" ht="21" customHeight="1" x14ac:dyDescent="0.25">
      <c r="A94" s="254">
        <v>742114</v>
      </c>
      <c r="B94" s="207" t="s">
        <v>518</v>
      </c>
      <c r="C94" s="199">
        <v>114518</v>
      </c>
      <c r="D94" s="199"/>
      <c r="E94" s="211"/>
      <c r="F94" s="211">
        <v>0</v>
      </c>
      <c r="G94" s="201">
        <v>0</v>
      </c>
      <c r="H94" s="201">
        <f t="shared" si="14"/>
        <v>0</v>
      </c>
      <c r="I94" s="343">
        <f t="shared" si="12"/>
        <v>0</v>
      </c>
    </row>
    <row r="95" spans="1:9" ht="21" customHeight="1" x14ac:dyDescent="0.25">
      <c r="A95" s="261">
        <v>742114</v>
      </c>
      <c r="B95" s="207" t="s">
        <v>44</v>
      </c>
      <c r="C95" s="199">
        <v>0</v>
      </c>
      <c r="D95" s="199"/>
      <c r="E95" s="211"/>
      <c r="F95" s="211" t="s">
        <v>515</v>
      </c>
      <c r="G95" s="201">
        <v>80000</v>
      </c>
      <c r="H95" s="201">
        <v>80000</v>
      </c>
      <c r="I95" s="343" t="e">
        <f t="shared" si="12"/>
        <v>#DIV/0!</v>
      </c>
    </row>
    <row r="96" spans="1:9" ht="21" customHeight="1" x14ac:dyDescent="0.25">
      <c r="A96" s="261">
        <v>742114</v>
      </c>
      <c r="B96" s="207" t="s">
        <v>513</v>
      </c>
      <c r="C96" s="199">
        <v>72600</v>
      </c>
      <c r="D96" s="199">
        <v>40000</v>
      </c>
      <c r="E96" s="211"/>
      <c r="F96" s="211"/>
      <c r="G96" s="201">
        <v>0</v>
      </c>
      <c r="H96" s="201">
        <f t="shared" si="14"/>
        <v>0</v>
      </c>
      <c r="I96" s="343">
        <f t="shared" si="12"/>
        <v>0</v>
      </c>
    </row>
    <row r="97" spans="1:10" ht="21.75" customHeight="1" x14ac:dyDescent="0.25">
      <c r="A97" s="254">
        <v>742114</v>
      </c>
      <c r="B97" s="207" t="s">
        <v>474</v>
      </c>
      <c r="C97" s="217">
        <v>46200</v>
      </c>
      <c r="D97" s="199"/>
      <c r="E97" s="211"/>
      <c r="F97" s="211">
        <v>0</v>
      </c>
      <c r="G97" s="201">
        <v>52738</v>
      </c>
      <c r="H97" s="201">
        <f t="shared" si="14"/>
        <v>52738</v>
      </c>
      <c r="I97" s="343">
        <f t="shared" si="12"/>
        <v>114.15151515151516</v>
      </c>
    </row>
    <row r="98" spans="1:10" ht="12" customHeight="1" x14ac:dyDescent="0.25">
      <c r="A98" s="254">
        <v>742114</v>
      </c>
      <c r="B98" s="207" t="s">
        <v>561</v>
      </c>
      <c r="C98" s="217">
        <v>220000</v>
      </c>
      <c r="D98" s="199">
        <v>170000</v>
      </c>
      <c r="E98" s="211"/>
      <c r="F98" s="211"/>
      <c r="G98" s="201">
        <v>220000</v>
      </c>
      <c r="H98" s="201">
        <f t="shared" si="14"/>
        <v>220000</v>
      </c>
      <c r="I98" s="343">
        <f t="shared" si="12"/>
        <v>100</v>
      </c>
    </row>
    <row r="99" spans="1:10" ht="11.25" customHeight="1" x14ac:dyDescent="0.25">
      <c r="A99" s="254">
        <v>742213</v>
      </c>
      <c r="B99" s="207" t="s">
        <v>565</v>
      </c>
      <c r="C99" s="217">
        <v>500000</v>
      </c>
      <c r="D99" s="199">
        <v>526529</v>
      </c>
      <c r="E99" s="211"/>
      <c r="F99" s="211"/>
      <c r="G99" s="211">
        <v>300000</v>
      </c>
      <c r="H99" s="201">
        <f t="shared" si="14"/>
        <v>300000</v>
      </c>
      <c r="I99" s="343">
        <f t="shared" si="12"/>
        <v>60</v>
      </c>
    </row>
    <row r="100" spans="1:10" ht="11.25" customHeight="1" x14ac:dyDescent="0.25">
      <c r="A100" s="254">
        <v>742213</v>
      </c>
      <c r="B100" s="207" t="s">
        <v>562</v>
      </c>
      <c r="C100" s="217"/>
      <c r="D100" s="199"/>
      <c r="E100" s="211"/>
      <c r="F100" s="211"/>
      <c r="G100" s="211">
        <v>600000</v>
      </c>
      <c r="H100" s="201">
        <f t="shared" si="14"/>
        <v>600000</v>
      </c>
      <c r="I100" s="343"/>
    </row>
    <row r="101" spans="1:10" ht="12.75" customHeight="1" x14ac:dyDescent="0.25">
      <c r="A101" s="257">
        <v>590000</v>
      </c>
      <c r="B101" s="237" t="s">
        <v>414</v>
      </c>
      <c r="C101" s="236">
        <f t="shared" ref="C101:H101" si="15">C102</f>
        <v>1533337</v>
      </c>
      <c r="D101" s="236">
        <f t="shared" si="15"/>
        <v>0</v>
      </c>
      <c r="E101" s="236">
        <f t="shared" si="15"/>
        <v>1533337</v>
      </c>
      <c r="F101" s="236">
        <f t="shared" si="15"/>
        <v>0</v>
      </c>
      <c r="G101" s="236">
        <f t="shared" si="15"/>
        <v>0</v>
      </c>
      <c r="H101" s="236">
        <f t="shared" si="15"/>
        <v>1533337</v>
      </c>
      <c r="I101" s="353">
        <f t="shared" si="12"/>
        <v>100</v>
      </c>
    </row>
    <row r="102" spans="1:10" ht="10.5" customHeight="1" x14ac:dyDescent="0.25">
      <c r="A102" s="254">
        <v>591110</v>
      </c>
      <c r="B102" s="207" t="s">
        <v>415</v>
      </c>
      <c r="C102" s="199">
        <f>C103</f>
        <v>1533337</v>
      </c>
      <c r="D102" s="199"/>
      <c r="E102" s="211">
        <f>E103</f>
        <v>1533337</v>
      </c>
      <c r="F102" s="211">
        <v>0</v>
      </c>
      <c r="G102" s="199">
        <v>0</v>
      </c>
      <c r="H102" s="199">
        <f>H103</f>
        <v>1533337</v>
      </c>
      <c r="I102" s="343">
        <f t="shared" si="12"/>
        <v>100</v>
      </c>
    </row>
    <row r="103" spans="1:10" ht="10.5" customHeight="1" x14ac:dyDescent="0.25">
      <c r="A103" s="254">
        <v>591111</v>
      </c>
      <c r="B103" s="207" t="s">
        <v>415</v>
      </c>
      <c r="C103" s="199">
        <v>1533337</v>
      </c>
      <c r="D103" s="199"/>
      <c r="E103" s="211">
        <v>1533337</v>
      </c>
      <c r="F103" s="211"/>
      <c r="G103" s="199">
        <v>0</v>
      </c>
      <c r="H103" s="199">
        <f>E103+F103+G103</f>
        <v>1533337</v>
      </c>
      <c r="I103" s="343">
        <f t="shared" si="12"/>
        <v>100</v>
      </c>
    </row>
    <row r="104" spans="1:10" ht="13.5" customHeight="1" x14ac:dyDescent="0.25">
      <c r="A104" s="257">
        <v>811000</v>
      </c>
      <c r="B104" s="235" t="s">
        <v>158</v>
      </c>
      <c r="C104" s="236">
        <f t="shared" ref="C104:H104" si="16">C105</f>
        <v>910000</v>
      </c>
      <c r="D104" s="236">
        <f t="shared" si="16"/>
        <v>0</v>
      </c>
      <c r="E104" s="236">
        <f t="shared" si="16"/>
        <v>604000</v>
      </c>
      <c r="F104" s="236">
        <f t="shared" si="16"/>
        <v>0</v>
      </c>
      <c r="G104" s="236">
        <f t="shared" si="16"/>
        <v>0</v>
      </c>
      <c r="H104" s="236">
        <f t="shared" si="16"/>
        <v>604000</v>
      </c>
      <c r="I104" s="353">
        <f t="shared" si="12"/>
        <v>66.373626373626365</v>
      </c>
    </row>
    <row r="105" spans="1:10" ht="11.25" customHeight="1" x14ac:dyDescent="0.25">
      <c r="A105" s="246">
        <v>811110</v>
      </c>
      <c r="B105" s="219" t="s">
        <v>159</v>
      </c>
      <c r="C105" s="217">
        <f t="shared" ref="C105:H105" si="17">C106+C108</f>
        <v>910000</v>
      </c>
      <c r="D105" s="217">
        <f t="shared" si="17"/>
        <v>0</v>
      </c>
      <c r="E105" s="217">
        <f t="shared" si="17"/>
        <v>604000</v>
      </c>
      <c r="F105" s="217">
        <f t="shared" si="17"/>
        <v>0</v>
      </c>
      <c r="G105" s="217">
        <f t="shared" si="17"/>
        <v>0</v>
      </c>
      <c r="H105" s="217">
        <f t="shared" si="17"/>
        <v>604000</v>
      </c>
      <c r="I105" s="343">
        <f t="shared" si="12"/>
        <v>66.373626373626365</v>
      </c>
    </row>
    <row r="106" spans="1:10" ht="10.5" customHeight="1" x14ac:dyDescent="0.25">
      <c r="A106" s="246">
        <v>811111</v>
      </c>
      <c r="B106" s="219" t="s">
        <v>143</v>
      </c>
      <c r="C106" s="217">
        <v>10000</v>
      </c>
      <c r="D106" s="217"/>
      <c r="E106" s="217">
        <v>10000</v>
      </c>
      <c r="F106" s="211">
        <v>0</v>
      </c>
      <c r="G106" s="191">
        <v>0</v>
      </c>
      <c r="H106" s="199">
        <f>E106+F106+G106</f>
        <v>10000</v>
      </c>
      <c r="I106" s="343">
        <f t="shared" si="12"/>
        <v>100</v>
      </c>
    </row>
    <row r="107" spans="1:10" ht="10.5" customHeight="1" x14ac:dyDescent="0.25">
      <c r="A107" s="246">
        <v>811114</v>
      </c>
      <c r="B107" s="219" t="s">
        <v>483</v>
      </c>
      <c r="C107" s="217"/>
      <c r="D107" s="217"/>
      <c r="E107" s="217"/>
      <c r="F107" s="211"/>
      <c r="G107" s="191"/>
      <c r="H107" s="199">
        <f>E107+F107+G107</f>
        <v>0</v>
      </c>
      <c r="I107" s="343" t="e">
        <f t="shared" si="12"/>
        <v>#DIV/0!</v>
      </c>
    </row>
    <row r="108" spans="1:10" s="228" customFormat="1" ht="24" customHeight="1" x14ac:dyDescent="0.25">
      <c r="A108" s="248">
        <v>811116</v>
      </c>
      <c r="B108" s="227" t="s">
        <v>545</v>
      </c>
      <c r="C108" s="217">
        <v>900000</v>
      </c>
      <c r="D108" s="217"/>
      <c r="E108" s="217">
        <v>594000</v>
      </c>
      <c r="F108" s="217"/>
      <c r="G108" s="217">
        <v>0</v>
      </c>
      <c r="H108" s="217">
        <f>E108+F108+G108</f>
        <v>594000</v>
      </c>
      <c r="I108" s="343">
        <f>H108/C108*100</f>
        <v>66</v>
      </c>
    </row>
    <row r="109" spans="1:10" x14ac:dyDescent="0.25">
      <c r="E109" s="9"/>
      <c r="F109" s="9"/>
      <c r="G109" s="10"/>
      <c r="H109" s="10"/>
      <c r="I109" s="4"/>
      <c r="J109" s="4"/>
    </row>
    <row r="110" spans="1:10" x14ac:dyDescent="0.25">
      <c r="G110" s="4"/>
      <c r="H110" s="4"/>
      <c r="I110" s="4"/>
      <c r="J110" s="4"/>
    </row>
    <row r="111" spans="1:10" x14ac:dyDescent="0.25">
      <c r="G111" s="4"/>
      <c r="H111" s="4"/>
      <c r="I111" s="4"/>
      <c r="J111" s="4"/>
    </row>
    <row r="112" spans="1:10" x14ac:dyDescent="0.25">
      <c r="G112" s="4"/>
      <c r="H112" s="4"/>
      <c r="I112" s="4"/>
      <c r="J112" s="4"/>
    </row>
    <row r="113" spans="7:10" x14ac:dyDescent="0.25">
      <c r="G113" s="4"/>
      <c r="H113" s="4"/>
      <c r="I113" s="4"/>
      <c r="J113" s="4"/>
    </row>
    <row r="114" spans="7:10" x14ac:dyDescent="0.25">
      <c r="G114" s="4"/>
      <c r="H114" s="4"/>
      <c r="I114" s="4"/>
      <c r="J114" s="4"/>
    </row>
    <row r="115" spans="7:10" x14ac:dyDescent="0.25">
      <c r="G115" s="4"/>
      <c r="H115" s="4"/>
      <c r="I115" s="4"/>
      <c r="J115" s="4"/>
    </row>
    <row r="116" spans="7:10" x14ac:dyDescent="0.25">
      <c r="G116" s="4"/>
      <c r="H116" s="4"/>
      <c r="I116" s="4"/>
      <c r="J116" s="4"/>
    </row>
    <row r="117" spans="7:10" x14ac:dyDescent="0.25">
      <c r="G117" s="4"/>
      <c r="H117" s="4"/>
      <c r="I117" s="4"/>
      <c r="J117" s="4"/>
    </row>
    <row r="118" spans="7:10" x14ac:dyDescent="0.25">
      <c r="G118" s="4"/>
      <c r="H118" s="4"/>
      <c r="I118" s="4"/>
      <c r="J118" s="4"/>
    </row>
    <row r="119" spans="7:10" x14ac:dyDescent="0.25">
      <c r="G119" s="4"/>
      <c r="H119" s="4"/>
      <c r="I119" s="4"/>
      <c r="J119" s="4"/>
    </row>
    <row r="120" spans="7:10" x14ac:dyDescent="0.25">
      <c r="G120" s="4"/>
      <c r="H120" s="4"/>
      <c r="I120" s="4"/>
      <c r="J120" s="4"/>
    </row>
    <row r="121" spans="7:10" x14ac:dyDescent="0.25">
      <c r="G121" s="4"/>
      <c r="H121" s="4"/>
      <c r="I121" s="4"/>
      <c r="J121" s="4"/>
    </row>
    <row r="122" spans="7:10" x14ac:dyDescent="0.25">
      <c r="G122" s="4"/>
      <c r="H122" s="4"/>
      <c r="I122" s="4"/>
      <c r="J122" s="4"/>
    </row>
    <row r="123" spans="7:10" x14ac:dyDescent="0.25">
      <c r="G123" s="4"/>
      <c r="H123" s="4"/>
      <c r="I123" s="4"/>
      <c r="J123" s="4"/>
    </row>
    <row r="124" spans="7:10" x14ac:dyDescent="0.25">
      <c r="G124" s="4"/>
      <c r="H124" s="4"/>
      <c r="I124" s="4"/>
      <c r="J124" s="4"/>
    </row>
    <row r="125" spans="7:10" x14ac:dyDescent="0.25">
      <c r="G125" s="4"/>
      <c r="H125" s="4"/>
      <c r="I125" s="4"/>
      <c r="J125" s="4"/>
    </row>
    <row r="126" spans="7:10" x14ac:dyDescent="0.25">
      <c r="G126" s="4"/>
      <c r="H126" s="4"/>
      <c r="I126" s="4"/>
      <c r="J126" s="4"/>
    </row>
    <row r="127" spans="7:10" x14ac:dyDescent="0.25">
      <c r="G127" s="4"/>
      <c r="H127" s="4"/>
      <c r="I127" s="4"/>
      <c r="J127" s="4"/>
    </row>
    <row r="128" spans="7:10" x14ac:dyDescent="0.25">
      <c r="G128" s="4"/>
      <c r="H128" s="4"/>
      <c r="I128" s="4"/>
      <c r="J128" s="4"/>
    </row>
    <row r="129" spans="7:10" x14ac:dyDescent="0.25">
      <c r="G129" s="4"/>
      <c r="H129" s="4"/>
      <c r="I129" s="4"/>
      <c r="J129" s="4"/>
    </row>
    <row r="130" spans="7:10" x14ac:dyDescent="0.25">
      <c r="G130" s="4"/>
      <c r="H130" s="4"/>
      <c r="I130" s="4"/>
      <c r="J130" s="4"/>
    </row>
    <row r="131" spans="7:10" x14ac:dyDescent="0.25">
      <c r="G131" s="4"/>
      <c r="H131" s="4"/>
      <c r="I131" s="4"/>
      <c r="J131" s="4"/>
    </row>
    <row r="132" spans="7:10" x14ac:dyDescent="0.25">
      <c r="G132" s="4"/>
      <c r="H132" s="4"/>
      <c r="I132" s="4"/>
      <c r="J132" s="4"/>
    </row>
    <row r="133" spans="7:10" x14ac:dyDescent="0.25">
      <c r="G133" s="4"/>
      <c r="H133" s="4"/>
      <c r="I133" s="4"/>
      <c r="J133" s="4"/>
    </row>
    <row r="134" spans="7:10" x14ac:dyDescent="0.25">
      <c r="G134" s="4"/>
      <c r="H134" s="4"/>
      <c r="I134" s="4"/>
      <c r="J134" s="4"/>
    </row>
    <row r="135" spans="7:10" x14ac:dyDescent="0.25">
      <c r="G135" s="4"/>
      <c r="H135" s="4"/>
      <c r="I135" s="4"/>
      <c r="J135" s="4"/>
    </row>
    <row r="136" spans="7:10" x14ac:dyDescent="0.25">
      <c r="G136" s="4"/>
      <c r="H136" s="4"/>
      <c r="I136" s="4"/>
      <c r="J136" s="4"/>
    </row>
    <row r="137" spans="7:10" x14ac:dyDescent="0.25">
      <c r="G137" s="4"/>
      <c r="H137" s="4"/>
      <c r="I137" s="4"/>
      <c r="J137" s="4"/>
    </row>
    <row r="138" spans="7:10" x14ac:dyDescent="0.25">
      <c r="G138" s="4"/>
      <c r="H138" s="4"/>
      <c r="I138" s="4"/>
      <c r="J138" s="4"/>
    </row>
    <row r="139" spans="7:10" x14ac:dyDescent="0.25">
      <c r="G139" s="4"/>
      <c r="H139" s="4"/>
      <c r="I139" s="4"/>
      <c r="J139" s="4"/>
    </row>
    <row r="140" spans="7:10" x14ac:dyDescent="0.25">
      <c r="G140" s="4"/>
      <c r="H140" s="4"/>
      <c r="I140" s="4"/>
      <c r="J140" s="4"/>
    </row>
    <row r="141" spans="7:10" x14ac:dyDescent="0.25">
      <c r="G141" s="4"/>
      <c r="H141" s="4"/>
      <c r="I141" s="4"/>
      <c r="J141" s="4"/>
    </row>
    <row r="142" spans="7:10" x14ac:dyDescent="0.25">
      <c r="G142" s="4"/>
      <c r="H142" s="4"/>
      <c r="I142" s="4"/>
      <c r="J142" s="4"/>
    </row>
    <row r="143" spans="7:10" x14ac:dyDescent="0.25">
      <c r="G143" s="4"/>
      <c r="H143" s="4"/>
      <c r="I143" s="4"/>
      <c r="J143" s="4"/>
    </row>
    <row r="144" spans="7:10" x14ac:dyDescent="0.25">
      <c r="G144" s="4"/>
      <c r="H144" s="4"/>
      <c r="I144" s="4"/>
      <c r="J144" s="4"/>
    </row>
    <row r="145" spans="7:10" x14ac:dyDescent="0.25">
      <c r="G145" s="4"/>
      <c r="H145" s="4"/>
      <c r="I145" s="4"/>
      <c r="J145" s="4"/>
    </row>
    <row r="146" spans="7:10" x14ac:dyDescent="0.25">
      <c r="G146" s="4"/>
      <c r="H146" s="4"/>
      <c r="I146" s="4"/>
      <c r="J146" s="4"/>
    </row>
    <row r="147" spans="7:10" x14ac:dyDescent="0.25">
      <c r="G147" s="4"/>
      <c r="H147" s="4"/>
      <c r="I147" s="4"/>
      <c r="J147" s="4"/>
    </row>
    <row r="148" spans="7:10" x14ac:dyDescent="0.25">
      <c r="G148" s="4"/>
      <c r="H148" s="4"/>
      <c r="I148" s="4"/>
      <c r="J148" s="4"/>
    </row>
    <row r="149" spans="7:10" x14ac:dyDescent="0.25">
      <c r="G149" s="4"/>
      <c r="H149" s="4"/>
      <c r="I149" s="4"/>
      <c r="J149" s="4"/>
    </row>
    <row r="150" spans="7:10" x14ac:dyDescent="0.25">
      <c r="G150" s="4"/>
      <c r="H150" s="4"/>
      <c r="I150" s="4"/>
      <c r="J150" s="4"/>
    </row>
    <row r="151" spans="7:10" x14ac:dyDescent="0.25">
      <c r="G151" s="4"/>
      <c r="H151" s="4"/>
      <c r="I151" s="4"/>
      <c r="J151" s="4"/>
    </row>
    <row r="152" spans="7:10" x14ac:dyDescent="0.25">
      <c r="G152" s="4"/>
      <c r="H152" s="4"/>
      <c r="I152" s="4"/>
      <c r="J152" s="4"/>
    </row>
    <row r="153" spans="7:10" x14ac:dyDescent="0.25">
      <c r="G153" s="4"/>
      <c r="H153" s="4"/>
      <c r="I153" s="4"/>
      <c r="J153" s="4"/>
    </row>
    <row r="154" spans="7:10" x14ac:dyDescent="0.25">
      <c r="G154" s="4"/>
      <c r="H154" s="4"/>
      <c r="I154" s="4"/>
      <c r="J154" s="4"/>
    </row>
    <row r="155" spans="7:10" x14ac:dyDescent="0.25">
      <c r="G155" s="4"/>
      <c r="H155" s="4"/>
      <c r="I155" s="4"/>
      <c r="J155" s="4"/>
    </row>
    <row r="156" spans="7:10" x14ac:dyDescent="0.25">
      <c r="G156" s="4"/>
      <c r="H156" s="4"/>
      <c r="I156" s="4"/>
      <c r="J156" s="4"/>
    </row>
    <row r="157" spans="7:10" x14ac:dyDescent="0.25">
      <c r="G157" s="4"/>
      <c r="H157" s="4"/>
      <c r="I157" s="4"/>
      <c r="J157" s="4"/>
    </row>
    <row r="158" spans="7:10" x14ac:dyDescent="0.25">
      <c r="G158" s="4"/>
      <c r="H158" s="4"/>
      <c r="I158" s="4"/>
      <c r="J158" s="4"/>
    </row>
    <row r="159" spans="7:10" x14ac:dyDescent="0.25">
      <c r="G159" s="4"/>
      <c r="H159" s="4"/>
      <c r="I159" s="4"/>
      <c r="J159" s="4"/>
    </row>
    <row r="160" spans="7:10" x14ac:dyDescent="0.25">
      <c r="G160" s="4"/>
      <c r="H160" s="4"/>
      <c r="I160" s="4"/>
      <c r="J160" s="4"/>
    </row>
    <row r="161" spans="7:10" x14ac:dyDescent="0.25">
      <c r="G161" s="4"/>
      <c r="H161" s="4"/>
      <c r="I161" s="4"/>
      <c r="J161" s="4"/>
    </row>
    <row r="162" spans="7:10" x14ac:dyDescent="0.25">
      <c r="G162" s="4"/>
      <c r="H162" s="4"/>
      <c r="I162" s="4"/>
      <c r="J162" s="4"/>
    </row>
    <row r="163" spans="7:10" x14ac:dyDescent="0.25">
      <c r="G163" s="4"/>
      <c r="H163" s="4"/>
      <c r="I163" s="4"/>
      <c r="J163" s="4"/>
    </row>
    <row r="164" spans="7:10" x14ac:dyDescent="0.25">
      <c r="G164" s="4"/>
      <c r="H164" s="4"/>
      <c r="I164" s="4"/>
      <c r="J164" s="4"/>
    </row>
    <row r="165" spans="7:10" x14ac:dyDescent="0.25">
      <c r="G165" s="4"/>
      <c r="H165" s="4"/>
      <c r="I165" s="4"/>
      <c r="J165" s="4"/>
    </row>
    <row r="166" spans="7:10" x14ac:dyDescent="0.25">
      <c r="G166" s="4"/>
      <c r="H166" s="4"/>
      <c r="I166" s="4"/>
      <c r="J166" s="4"/>
    </row>
    <row r="167" spans="7:10" x14ac:dyDescent="0.25">
      <c r="G167" s="4"/>
      <c r="H167" s="4"/>
      <c r="I167" s="4"/>
      <c r="J167" s="4"/>
    </row>
    <row r="168" spans="7:10" x14ac:dyDescent="0.25">
      <c r="G168" s="4"/>
      <c r="H168" s="4"/>
      <c r="I168" s="4"/>
      <c r="J168" s="4"/>
    </row>
    <row r="169" spans="7:10" x14ac:dyDescent="0.25">
      <c r="G169" s="4"/>
      <c r="H169" s="4"/>
      <c r="I169" s="4"/>
      <c r="J169" s="4"/>
    </row>
    <row r="170" spans="7:10" x14ac:dyDescent="0.25">
      <c r="G170" s="4"/>
      <c r="H170" s="4"/>
      <c r="I170" s="4"/>
      <c r="J170" s="4"/>
    </row>
    <row r="171" spans="7:10" x14ac:dyDescent="0.25">
      <c r="G171" s="4"/>
      <c r="H171" s="4"/>
      <c r="I171" s="4"/>
      <c r="J171" s="4"/>
    </row>
    <row r="172" spans="7:10" x14ac:dyDescent="0.25">
      <c r="G172" s="4"/>
      <c r="H172" s="4"/>
      <c r="I172" s="4"/>
      <c r="J172" s="4"/>
    </row>
    <row r="173" spans="7:10" x14ac:dyDescent="0.25">
      <c r="G173" s="4"/>
      <c r="H173" s="4"/>
      <c r="I173" s="4"/>
      <c r="J173" s="4"/>
    </row>
    <row r="174" spans="7:10" x14ac:dyDescent="0.25">
      <c r="G174" s="4"/>
      <c r="H174" s="4"/>
      <c r="I174" s="4"/>
      <c r="J174" s="4"/>
    </row>
    <row r="175" spans="7:10" x14ac:dyDescent="0.25">
      <c r="G175" s="4"/>
      <c r="H175" s="4"/>
      <c r="I175" s="4"/>
      <c r="J175" s="4"/>
    </row>
    <row r="176" spans="7:10" x14ac:dyDescent="0.25">
      <c r="G176" s="4"/>
      <c r="H176" s="4"/>
      <c r="I176" s="4"/>
      <c r="J176" s="4"/>
    </row>
    <row r="177" spans="7:10" x14ac:dyDescent="0.25">
      <c r="G177" s="4"/>
      <c r="H177" s="4"/>
      <c r="I177" s="4"/>
      <c r="J177" s="4"/>
    </row>
    <row r="178" spans="7:10" x14ac:dyDescent="0.25">
      <c r="G178" s="4"/>
      <c r="H178" s="4"/>
      <c r="I178" s="4"/>
      <c r="J178" s="4"/>
    </row>
    <row r="179" spans="7:10" x14ac:dyDescent="0.25">
      <c r="G179" s="4"/>
      <c r="H179" s="4"/>
      <c r="I179" s="4"/>
      <c r="J179" s="4"/>
    </row>
    <row r="180" spans="7:10" x14ac:dyDescent="0.25">
      <c r="G180" s="4"/>
      <c r="H180" s="4"/>
      <c r="I180" s="4"/>
      <c r="J180" s="4"/>
    </row>
    <row r="181" spans="7:10" x14ac:dyDescent="0.25">
      <c r="G181" s="4"/>
      <c r="H181" s="4"/>
      <c r="I181" s="4"/>
      <c r="J181" s="4"/>
    </row>
    <row r="182" spans="7:10" x14ac:dyDescent="0.25">
      <c r="G182" s="4"/>
      <c r="H182" s="4"/>
      <c r="I182" s="4"/>
      <c r="J182" s="4"/>
    </row>
    <row r="183" spans="7:10" x14ac:dyDescent="0.25">
      <c r="G183" s="4"/>
      <c r="H183" s="4"/>
      <c r="I183" s="4"/>
      <c r="J183" s="4"/>
    </row>
    <row r="184" spans="7:10" x14ac:dyDescent="0.25">
      <c r="G184" s="4"/>
      <c r="H184" s="4"/>
      <c r="I184" s="4"/>
      <c r="J184" s="4"/>
    </row>
    <row r="185" spans="7:10" x14ac:dyDescent="0.25">
      <c r="G185" s="4"/>
      <c r="H185" s="4"/>
      <c r="I185" s="4"/>
      <c r="J185" s="4"/>
    </row>
    <row r="186" spans="7:10" x14ac:dyDescent="0.25">
      <c r="G186" s="4"/>
      <c r="H186" s="4"/>
      <c r="I186" s="4"/>
      <c r="J186" s="4"/>
    </row>
    <row r="187" spans="7:10" x14ac:dyDescent="0.25">
      <c r="G187" s="4"/>
      <c r="H187" s="4"/>
      <c r="I187" s="4"/>
      <c r="J187" s="4"/>
    </row>
    <row r="188" spans="7:10" x14ac:dyDescent="0.25">
      <c r="G188" s="4"/>
      <c r="H188" s="4"/>
      <c r="I188" s="4"/>
      <c r="J188" s="4"/>
    </row>
    <row r="189" spans="7:10" x14ac:dyDescent="0.25">
      <c r="G189" s="4"/>
      <c r="H189" s="4"/>
      <c r="I189" s="4"/>
      <c r="J189" s="4"/>
    </row>
    <row r="190" spans="7:10" x14ac:dyDescent="0.25">
      <c r="G190" s="4"/>
      <c r="H190" s="4"/>
      <c r="I190" s="4"/>
      <c r="J190" s="4"/>
    </row>
    <row r="191" spans="7:10" x14ac:dyDescent="0.25">
      <c r="G191" s="4"/>
      <c r="H191" s="4"/>
      <c r="I191" s="4"/>
      <c r="J191" s="4"/>
    </row>
    <row r="192" spans="7:10" x14ac:dyDescent="0.25">
      <c r="G192" s="4"/>
      <c r="H192" s="4"/>
      <c r="I192" s="4"/>
      <c r="J192" s="4"/>
    </row>
    <row r="193" spans="7:10" x14ac:dyDescent="0.25">
      <c r="G193" s="4"/>
      <c r="H193" s="4"/>
      <c r="I193" s="4"/>
      <c r="J193" s="4"/>
    </row>
    <row r="194" spans="7:10" x14ac:dyDescent="0.25">
      <c r="G194" s="4"/>
      <c r="H194" s="4"/>
      <c r="I194" s="4"/>
      <c r="J194" s="4"/>
    </row>
    <row r="195" spans="7:10" x14ac:dyDescent="0.25">
      <c r="G195" s="4"/>
      <c r="H195" s="4"/>
      <c r="I195" s="4"/>
      <c r="J195" s="4"/>
    </row>
    <row r="196" spans="7:10" x14ac:dyDescent="0.25">
      <c r="G196" s="4"/>
      <c r="H196" s="4"/>
      <c r="I196" s="4"/>
      <c r="J196" s="4"/>
    </row>
    <row r="197" spans="7:10" x14ac:dyDescent="0.25">
      <c r="G197" s="4"/>
      <c r="H197" s="4"/>
      <c r="I197" s="4"/>
      <c r="J197" s="4"/>
    </row>
    <row r="198" spans="7:10" x14ac:dyDescent="0.25">
      <c r="G198" s="4"/>
      <c r="H198" s="4"/>
      <c r="I198" s="4"/>
      <c r="J198" s="4"/>
    </row>
    <row r="199" spans="7:10" x14ac:dyDescent="0.25">
      <c r="G199" s="4"/>
      <c r="H199" s="4"/>
      <c r="I199" s="4"/>
      <c r="J199" s="4"/>
    </row>
    <row r="200" spans="7:10" x14ac:dyDescent="0.25">
      <c r="G200" s="4"/>
      <c r="H200" s="4"/>
      <c r="I200" s="4"/>
      <c r="J200" s="4"/>
    </row>
    <row r="201" spans="7:10" x14ac:dyDescent="0.25">
      <c r="G201" s="4"/>
      <c r="H201" s="4"/>
      <c r="I201" s="4"/>
      <c r="J201" s="4"/>
    </row>
    <row r="202" spans="7:10" x14ac:dyDescent="0.25">
      <c r="G202" s="4"/>
      <c r="H202" s="4"/>
      <c r="I202" s="4"/>
      <c r="J202" s="4"/>
    </row>
    <row r="203" spans="7:10" x14ac:dyDescent="0.25">
      <c r="G203" s="4"/>
      <c r="H203" s="4"/>
      <c r="I203" s="4"/>
      <c r="J203" s="4"/>
    </row>
    <row r="204" spans="7:10" x14ac:dyDescent="0.25">
      <c r="G204" s="4"/>
      <c r="H204" s="4"/>
      <c r="I204" s="4"/>
      <c r="J204" s="4"/>
    </row>
    <row r="205" spans="7:10" x14ac:dyDescent="0.25">
      <c r="G205" s="4"/>
      <c r="H205" s="4"/>
      <c r="I205" s="4"/>
      <c r="J205" s="4"/>
    </row>
    <row r="206" spans="7:10" x14ac:dyDescent="0.25">
      <c r="G206" s="4"/>
      <c r="H206" s="4"/>
      <c r="I206" s="4"/>
      <c r="J206" s="4"/>
    </row>
    <row r="207" spans="7:10" x14ac:dyDescent="0.25">
      <c r="G207" s="4"/>
      <c r="H207" s="4"/>
      <c r="I207" s="4"/>
      <c r="J207" s="4"/>
    </row>
    <row r="208" spans="7:10" x14ac:dyDescent="0.25">
      <c r="G208" s="4"/>
      <c r="H208" s="4"/>
      <c r="I208" s="4"/>
      <c r="J208" s="4"/>
    </row>
    <row r="209" spans="7:10" x14ac:dyDescent="0.25">
      <c r="G209" s="4"/>
      <c r="H209" s="4"/>
      <c r="I209" s="4"/>
      <c r="J209" s="4"/>
    </row>
    <row r="210" spans="7:10" x14ac:dyDescent="0.25">
      <c r="G210" s="4"/>
      <c r="H210" s="4"/>
      <c r="I210" s="4"/>
      <c r="J210" s="4"/>
    </row>
    <row r="211" spans="7:10" x14ac:dyDescent="0.25">
      <c r="G211" s="4"/>
      <c r="H211" s="4"/>
      <c r="I211" s="4"/>
      <c r="J211" s="4"/>
    </row>
    <row r="212" spans="7:10" x14ac:dyDescent="0.25">
      <c r="G212" s="4"/>
      <c r="H212" s="4"/>
      <c r="I212" s="4"/>
      <c r="J212" s="4"/>
    </row>
    <row r="213" spans="7:10" x14ac:dyDescent="0.25">
      <c r="G213" s="4"/>
      <c r="H213" s="4"/>
      <c r="I213" s="4"/>
      <c r="J213" s="4"/>
    </row>
    <row r="214" spans="7:10" x14ac:dyDescent="0.25">
      <c r="G214" s="4"/>
      <c r="H214" s="4"/>
      <c r="I214" s="4"/>
      <c r="J214" s="4"/>
    </row>
    <row r="215" spans="7:10" x14ac:dyDescent="0.25">
      <c r="G215" s="4"/>
      <c r="H215" s="4"/>
      <c r="I215" s="4"/>
      <c r="J215" s="4"/>
    </row>
    <row r="216" spans="7:10" x14ac:dyDescent="0.25">
      <c r="G216" s="4"/>
      <c r="H216" s="4"/>
      <c r="I216" s="4"/>
      <c r="J216" s="4"/>
    </row>
    <row r="217" spans="7:10" x14ac:dyDescent="0.25">
      <c r="G217" s="4"/>
      <c r="H217" s="4"/>
      <c r="I217" s="4"/>
      <c r="J217" s="4"/>
    </row>
    <row r="218" spans="7:10" x14ac:dyDescent="0.25">
      <c r="G218" s="4"/>
      <c r="H218" s="4"/>
      <c r="I218" s="4"/>
      <c r="J218" s="4"/>
    </row>
    <row r="219" spans="7:10" x14ac:dyDescent="0.25">
      <c r="G219" s="4"/>
      <c r="H219" s="4"/>
      <c r="I219" s="4"/>
      <c r="J219" s="4"/>
    </row>
    <row r="220" spans="7:10" x14ac:dyDescent="0.25">
      <c r="G220" s="4"/>
      <c r="H220" s="4"/>
      <c r="I220" s="4"/>
      <c r="J220" s="4"/>
    </row>
    <row r="221" spans="7:10" x14ac:dyDescent="0.25">
      <c r="G221" s="4"/>
      <c r="H221" s="4"/>
      <c r="I221" s="4"/>
      <c r="J221" s="4"/>
    </row>
    <row r="222" spans="7:10" x14ac:dyDescent="0.25">
      <c r="G222" s="4"/>
      <c r="H222" s="4"/>
      <c r="I222" s="4"/>
      <c r="J222" s="4"/>
    </row>
    <row r="223" spans="7:10" x14ac:dyDescent="0.25">
      <c r="G223" s="4"/>
      <c r="H223" s="4"/>
      <c r="I223" s="4"/>
      <c r="J223" s="4"/>
    </row>
    <row r="224" spans="7:10" x14ac:dyDescent="0.25">
      <c r="G224" s="4"/>
      <c r="H224" s="4"/>
      <c r="I224" s="4"/>
      <c r="J224" s="4"/>
    </row>
    <row r="225" spans="7:10" x14ac:dyDescent="0.25">
      <c r="G225" s="4"/>
      <c r="H225" s="4"/>
      <c r="I225" s="4"/>
      <c r="J225" s="4"/>
    </row>
  </sheetData>
  <mergeCells count="18">
    <mergeCell ref="I1:I2"/>
    <mergeCell ref="A34:A35"/>
    <mergeCell ref="B1:B2"/>
    <mergeCell ref="A1:A2"/>
    <mergeCell ref="E1:H1"/>
    <mergeCell ref="C1:C2"/>
    <mergeCell ref="D1:D2"/>
    <mergeCell ref="E34:H34"/>
    <mergeCell ref="C34:C35"/>
    <mergeCell ref="D34:D35"/>
    <mergeCell ref="B34:B35"/>
    <mergeCell ref="I34:I35"/>
    <mergeCell ref="I76:I77"/>
    <mergeCell ref="A76:A77"/>
    <mergeCell ref="B76:B77"/>
    <mergeCell ref="C76:C77"/>
    <mergeCell ref="D76:D77"/>
    <mergeCell ref="E76:H76"/>
  </mergeCells>
  <pageMargins left="0.23622047244094491" right="0.31496062992125984" top="0.52083333333333337" bottom="0.42" header="0.31496062992125984" footer="0.24"/>
  <pageSetup paperSize="9" orientation="landscape" r:id="rId1"/>
  <headerFooter differentFirst="1">
    <oddHeader>&amp;L &amp;"+,Podebljano"&amp;10A - PRIHODI I PRIMICI BUDŽETA&amp;R&amp;"+,Obično"&amp;8Budžet za 2022. godinu</oddHeader>
    <oddFooter>&amp;C&amp;"+,Obično"&amp;8&amp;P+1&amp;R&amp;"+,Obično"&amp;8OPĆINA VELIKA KLADUŠA</oddFooter>
    <firstHeader>&amp;L&amp;"+,Podebljano"&amp;10A - PRIHODI I PRIMICI BUDŽETA&amp;R&amp;"+,Obično"&amp;8Budžet za 2022. godinu</firstHeader>
    <firstFooter>&amp;C&amp;"+,Obično"&amp;8&amp;P+1
 &amp;R&amp;"+,Obično"&amp;8OPĆINA VELIKA KLADUŠA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view="pageLayout" zoomScaleNormal="120" workbookViewId="0">
      <selection activeCell="G25" sqref="G25"/>
    </sheetView>
  </sheetViews>
  <sheetFormatPr defaultRowHeight="15" x14ac:dyDescent="0.25"/>
  <cols>
    <col min="1" max="1" width="10.42578125" customWidth="1"/>
    <col min="2" max="2" width="37.5703125" customWidth="1"/>
    <col min="3" max="3" width="11.140625" customWidth="1"/>
    <col min="4" max="4" width="13.42578125" customWidth="1"/>
    <col min="5" max="5" width="12.7109375" customWidth="1"/>
    <col min="6" max="6" width="12.28515625" customWidth="1"/>
    <col min="7" max="7" width="12.42578125" customWidth="1"/>
    <col min="8" max="8" width="12" customWidth="1"/>
    <col min="9" max="9" width="7.28515625" customWidth="1"/>
    <col min="10" max="10" width="6.42578125" customWidth="1"/>
  </cols>
  <sheetData>
    <row r="1" spans="1:10" ht="27" customHeight="1" x14ac:dyDescent="0.25">
      <c r="A1" s="397" t="s">
        <v>5</v>
      </c>
      <c r="B1" s="390" t="s">
        <v>4</v>
      </c>
      <c r="C1" s="391" t="s">
        <v>501</v>
      </c>
      <c r="D1" s="391" t="s">
        <v>556</v>
      </c>
      <c r="E1" s="390" t="s">
        <v>555</v>
      </c>
      <c r="F1" s="390"/>
      <c r="G1" s="390"/>
      <c r="H1" s="390"/>
      <c r="I1" s="399" t="s">
        <v>289</v>
      </c>
      <c r="J1" s="398" t="s">
        <v>289</v>
      </c>
    </row>
    <row r="2" spans="1:10" ht="45" customHeight="1" x14ac:dyDescent="0.25">
      <c r="A2" s="397"/>
      <c r="B2" s="390"/>
      <c r="C2" s="391"/>
      <c r="D2" s="391"/>
      <c r="E2" s="233" t="s">
        <v>285</v>
      </c>
      <c r="F2" s="233" t="s">
        <v>286</v>
      </c>
      <c r="G2" s="233" t="s">
        <v>287</v>
      </c>
      <c r="H2" s="234" t="s">
        <v>288</v>
      </c>
      <c r="I2" s="399"/>
      <c r="J2" s="398"/>
    </row>
    <row r="3" spans="1:10" ht="9" customHeight="1" x14ac:dyDescent="0.25">
      <c r="A3" s="238">
        <v>1</v>
      </c>
      <c r="B3" s="189">
        <v>2</v>
      </c>
      <c r="C3" s="189">
        <v>3</v>
      </c>
      <c r="D3" s="189">
        <v>4</v>
      </c>
      <c r="E3" s="189">
        <v>5</v>
      </c>
      <c r="F3" s="189">
        <v>6</v>
      </c>
      <c r="G3" s="239">
        <v>7</v>
      </c>
      <c r="H3" s="239">
        <v>8</v>
      </c>
      <c r="I3" s="354" t="s">
        <v>529</v>
      </c>
      <c r="J3" s="355" t="s">
        <v>557</v>
      </c>
    </row>
    <row r="4" spans="1:10" ht="14.25" customHeight="1" x14ac:dyDescent="0.25">
      <c r="A4" s="240"/>
      <c r="B4" s="241" t="s">
        <v>45</v>
      </c>
      <c r="C4" s="236">
        <f t="shared" ref="C4:H4" si="0">C5+C40+C43</f>
        <v>16741215</v>
      </c>
      <c r="D4" s="236">
        <f t="shared" si="0"/>
        <v>7596200</v>
      </c>
      <c r="E4" s="236">
        <f t="shared" si="0"/>
        <v>11378949</v>
      </c>
      <c r="F4" s="236">
        <f t="shared" si="0"/>
        <v>3821240</v>
      </c>
      <c r="G4" s="236">
        <f t="shared" si="0"/>
        <v>3333202</v>
      </c>
      <c r="H4" s="236">
        <f t="shared" si="0"/>
        <v>18533391</v>
      </c>
      <c r="I4" s="353">
        <f>H4/C4*100</f>
        <v>110.7051728324378</v>
      </c>
      <c r="J4" s="353">
        <f>H4/D4*100</f>
        <v>243.98239909428398</v>
      </c>
    </row>
    <row r="5" spans="1:10" ht="12" customHeight="1" x14ac:dyDescent="0.25">
      <c r="A5" s="242"/>
      <c r="B5" s="243" t="s">
        <v>46</v>
      </c>
      <c r="C5" s="199">
        <f t="shared" ref="C5:H5" si="1">C6+C16+C18+C28+C35+C39</f>
        <v>12361288</v>
      </c>
      <c r="D5" s="199">
        <f>D6+D16+D18+D28+D35+D39</f>
        <v>7259966</v>
      </c>
      <c r="E5" s="199">
        <f t="shared" si="1"/>
        <v>9661479</v>
      </c>
      <c r="F5" s="199">
        <f t="shared" si="1"/>
        <v>2958000</v>
      </c>
      <c r="G5" s="199">
        <f t="shared" si="1"/>
        <v>1565339</v>
      </c>
      <c r="H5" s="199">
        <f t="shared" si="1"/>
        <v>14184818</v>
      </c>
      <c r="I5" s="343">
        <f t="shared" ref="I5:I43" si="2">H5/C5*100</f>
        <v>114.75194170704542</v>
      </c>
      <c r="J5" s="343">
        <f t="shared" ref="J5:J43" si="3">H5/D5*100</f>
        <v>195.38408306595377</v>
      </c>
    </row>
    <row r="6" spans="1:10" ht="11.25" customHeight="1" x14ac:dyDescent="0.25">
      <c r="A6" s="257">
        <v>611000</v>
      </c>
      <c r="B6" s="235" t="s">
        <v>47</v>
      </c>
      <c r="C6" s="236">
        <f>Sheet4!F10+Sheet4!F617+Sheet4!F666+Sheet4!F747</f>
        <v>3212824</v>
      </c>
      <c r="D6" s="236">
        <f>Sheet4!G10+Sheet4!G617+Sheet4!G666+Sheet4!G747</f>
        <v>2192130</v>
      </c>
      <c r="E6" s="236">
        <f>Sheet4!H10+Sheet4!H617+Sheet4!H666+Sheet4!H747</f>
        <v>3587529</v>
      </c>
      <c r="F6" s="236">
        <f>Sheet4!I10+Sheet4!I617+Sheet4!I666+Sheet4!I747</f>
        <v>0</v>
      </c>
      <c r="G6" s="236">
        <f>Sheet4!J10+Sheet4!J617+Sheet4!J666+Sheet4!J747</f>
        <v>0</v>
      </c>
      <c r="H6" s="236">
        <f>Sheet4!K10+Sheet4!K617+Sheet4!K666+Sheet4!K747</f>
        <v>3587529</v>
      </c>
      <c r="I6" s="353">
        <f t="shared" si="2"/>
        <v>111.66279260862095</v>
      </c>
      <c r="J6" s="353">
        <f t="shared" si="3"/>
        <v>163.6549383476345</v>
      </c>
    </row>
    <row r="7" spans="1:10" ht="11.25" customHeight="1" x14ac:dyDescent="0.25">
      <c r="A7" s="244">
        <v>611100</v>
      </c>
      <c r="B7" s="206" t="s">
        <v>132</v>
      </c>
      <c r="C7" s="196">
        <f>Sheet4!F11+Sheet4!F618+Sheet4!F667+Sheet4!F748</f>
        <v>2742340</v>
      </c>
      <c r="D7" s="196">
        <f>Sheet4!G11+Sheet4!G618+Sheet4!G667+Sheet4!G748</f>
        <v>1908726</v>
      </c>
      <c r="E7" s="196">
        <f>Sheet4!H11+Sheet4!H618+Sheet4!H667+Sheet4!H748</f>
        <v>3037979</v>
      </c>
      <c r="F7" s="196">
        <f>Sheet4!I11+Sheet4!I618+Sheet4!I667+Sheet4!I748</f>
        <v>0</v>
      </c>
      <c r="G7" s="196">
        <f>Sheet4!J11+Sheet4!J618+Sheet4!J667+Sheet4!J748</f>
        <v>0</v>
      </c>
      <c r="H7" s="196">
        <f>Sheet4!K11+Sheet4!K618+Sheet4!K667+Sheet4!K748</f>
        <v>3037979</v>
      </c>
      <c r="I7" s="343">
        <f t="shared" si="2"/>
        <v>110.7805377888956</v>
      </c>
      <c r="J7" s="343">
        <f t="shared" si="3"/>
        <v>159.16265613817805</v>
      </c>
    </row>
    <row r="8" spans="1:10" ht="11.25" customHeight="1" x14ac:dyDescent="0.25">
      <c r="A8" s="244">
        <v>611200</v>
      </c>
      <c r="B8" s="205" t="s">
        <v>48</v>
      </c>
      <c r="C8" s="199">
        <f>C9+C10+C11+C12+C14+C15+C13</f>
        <v>470484</v>
      </c>
      <c r="D8" s="199">
        <f>D9+D10+D11+D12+D14+D15+D13</f>
        <v>283404</v>
      </c>
      <c r="E8" s="199">
        <f>E9+E10+E11+E12+E14+E15+E13</f>
        <v>549550</v>
      </c>
      <c r="F8" s="199">
        <f>F9+F10+F11+F12+F14+F15</f>
        <v>0</v>
      </c>
      <c r="G8" s="199">
        <f>G9+G10+G11+G12+G14+G15</f>
        <v>0</v>
      </c>
      <c r="H8" s="199">
        <f>H9+H10+H11+H12+H14+H15+H13</f>
        <v>549550</v>
      </c>
      <c r="I8" s="343">
        <f t="shared" si="2"/>
        <v>116.80524736229074</v>
      </c>
      <c r="J8" s="343">
        <f t="shared" si="3"/>
        <v>193.91045997939338</v>
      </c>
    </row>
    <row r="9" spans="1:10" ht="11.25" customHeight="1" x14ac:dyDescent="0.25">
      <c r="A9" s="245">
        <v>611210</v>
      </c>
      <c r="B9" s="191" t="s">
        <v>49</v>
      </c>
      <c r="C9" s="199">
        <f>Sheet4!F15+Sheet4!F671</f>
        <v>38102</v>
      </c>
      <c r="D9" s="199">
        <f>Sheet4!G15+Sheet4!G671</f>
        <v>24198</v>
      </c>
      <c r="E9" s="199">
        <f>Sheet4!H15+Sheet4!H671</f>
        <v>40500</v>
      </c>
      <c r="F9" s="199">
        <f>Sheet4!I15+Sheet4!I671</f>
        <v>0</v>
      </c>
      <c r="G9" s="199">
        <f>Sheet4!J15+Sheet4!J671</f>
        <v>0</v>
      </c>
      <c r="H9" s="199">
        <f>Sheet4!K15+Sheet4!K671</f>
        <v>40500</v>
      </c>
      <c r="I9" s="343">
        <f t="shared" si="2"/>
        <v>106.29363288016378</v>
      </c>
      <c r="J9" s="343">
        <f t="shared" si="3"/>
        <v>167.36920406645177</v>
      </c>
    </row>
    <row r="10" spans="1:10" ht="11.25" customHeight="1" x14ac:dyDescent="0.25">
      <c r="A10" s="242">
        <v>611221</v>
      </c>
      <c r="B10" s="191" t="s">
        <v>50</v>
      </c>
      <c r="C10" s="199">
        <f>Sheet4!F752+Sheet4!F672+Sheet4!F622+Sheet4!F16</f>
        <v>250529</v>
      </c>
      <c r="D10" s="199">
        <f>Sheet4!G752+Sheet4!G672+Sheet4!G622+Sheet4!G16</f>
        <v>160568</v>
      </c>
      <c r="E10" s="199">
        <f>Sheet4!H752+Sheet4!H672+Sheet4!H622+Sheet4!H16</f>
        <v>263500</v>
      </c>
      <c r="F10" s="199">
        <f>Sheet4!I16+Sheet4!I672</f>
        <v>0</v>
      </c>
      <c r="G10" s="199">
        <f>Sheet4!J16+Sheet4!J672</f>
        <v>0</v>
      </c>
      <c r="H10" s="199">
        <f>Sheet4!K16+Sheet4!K672+Sheet4!K622+Sheet4!K752</f>
        <v>263500</v>
      </c>
      <c r="I10" s="343">
        <f t="shared" si="2"/>
        <v>105.17744452738008</v>
      </c>
      <c r="J10" s="343">
        <f t="shared" si="3"/>
        <v>164.10492750734892</v>
      </c>
    </row>
    <row r="11" spans="1:10" ht="11.25" customHeight="1" x14ac:dyDescent="0.25">
      <c r="A11" s="242">
        <v>611224</v>
      </c>
      <c r="B11" s="191" t="s">
        <v>51</v>
      </c>
      <c r="C11" s="199">
        <f>Sheet4!F17+Sheet4!F623+Sheet4!F673+Sheet4!F753</f>
        <v>58473</v>
      </c>
      <c r="D11" s="199">
        <f>Sheet4!G17+Sheet4!G623+Sheet4!G673+Sheet4!G753</f>
        <v>51135</v>
      </c>
      <c r="E11" s="199">
        <f>Sheet4!H17+Sheet4!H623+Sheet4!H673+Sheet4!H753</f>
        <v>64150</v>
      </c>
      <c r="F11" s="199">
        <f>Sheet4!I17+Sheet4!I673</f>
        <v>0</v>
      </c>
      <c r="G11" s="199">
        <f>Sheet4!J17+Sheet4!J673</f>
        <v>0</v>
      </c>
      <c r="H11" s="199">
        <f>Sheet4!K17+Sheet4!K673+Sheet4!K753+Sheet4!K623</f>
        <v>64150</v>
      </c>
      <c r="I11" s="343">
        <f t="shared" si="2"/>
        <v>109.70875446787407</v>
      </c>
      <c r="J11" s="343">
        <f t="shared" si="3"/>
        <v>125.45223428180307</v>
      </c>
    </row>
    <row r="12" spans="1:10" ht="11.25" customHeight="1" x14ac:dyDescent="0.25">
      <c r="A12" s="242">
        <v>611225</v>
      </c>
      <c r="B12" s="191" t="s">
        <v>52</v>
      </c>
      <c r="C12" s="199">
        <f>Sheet4!F18+Sheet4!F624+Sheet4!F674+Sheet4!F754</f>
        <v>40500</v>
      </c>
      <c r="D12" s="199">
        <f>Sheet4!G18+Sheet4!G624+Sheet4!G674+Sheet4!G754</f>
        <v>4961</v>
      </c>
      <c r="E12" s="199">
        <f>Sheet4!H18+Sheet4!H624+Sheet4!H674+Sheet4!H754</f>
        <v>82600</v>
      </c>
      <c r="F12" s="199">
        <f>Sheet4!I18+Sheet4!I624+Sheet4!I674+Sheet4!I754</f>
        <v>0</v>
      </c>
      <c r="G12" s="199">
        <f>Sheet4!J18+Sheet4!J624+Sheet4!J674+Sheet4!J754</f>
        <v>0</v>
      </c>
      <c r="H12" s="199">
        <f>Sheet4!K18+Sheet4!K624+Sheet4!K674+Sheet4!K754</f>
        <v>82600</v>
      </c>
      <c r="I12" s="343">
        <f t="shared" si="2"/>
        <v>203.95061728395061</v>
      </c>
      <c r="J12" s="343">
        <f t="shared" si="3"/>
        <v>1664.9868978028626</v>
      </c>
    </row>
    <row r="13" spans="1:10" ht="11.25" customHeight="1" x14ac:dyDescent="0.25">
      <c r="A13" s="242">
        <v>611226</v>
      </c>
      <c r="B13" s="205" t="s">
        <v>479</v>
      </c>
      <c r="C13" s="199">
        <f>Sheet4!F755+Sheet4!F675+Sheet4!F625+Sheet4!F19</f>
        <v>32680</v>
      </c>
      <c r="D13" s="199">
        <f>Sheet4!G755+Sheet4!G675+Sheet4!G625+Sheet4!G19</f>
        <v>10600</v>
      </c>
      <c r="E13" s="199">
        <f>Sheet4!H755+Sheet4!H675+Sheet4!H625+Sheet4!H19</f>
        <v>35100</v>
      </c>
      <c r="F13" s="199">
        <f>Sheet4!I755+Sheet4!I675+Sheet4!I625+Sheet4!I19</f>
        <v>0</v>
      </c>
      <c r="G13" s="199">
        <f>Sheet4!J755+Sheet4!J675+Sheet4!J625+Sheet4!J19</f>
        <v>0</v>
      </c>
      <c r="H13" s="199">
        <f>Sheet4!K755+Sheet4!K675+Sheet4!K625+Sheet4!K19</f>
        <v>35100</v>
      </c>
      <c r="I13" s="343">
        <f t="shared" si="2"/>
        <v>107.40514075887393</v>
      </c>
      <c r="J13" s="343">
        <f t="shared" si="3"/>
        <v>331.1320754716981</v>
      </c>
    </row>
    <row r="14" spans="1:10" ht="11.25" customHeight="1" x14ac:dyDescent="0.25">
      <c r="A14" s="242">
        <v>611227</v>
      </c>
      <c r="B14" s="191" t="s">
        <v>53</v>
      </c>
      <c r="C14" s="199">
        <f>Sheet4!F20+Sheet4!F676+Sheet4!F756+Sheet4!F626</f>
        <v>39700</v>
      </c>
      <c r="D14" s="199">
        <f>Sheet4!G20+Sheet4!G676+Sheet4!G756+Sheet4!G626</f>
        <v>30040</v>
      </c>
      <c r="E14" s="199">
        <f>Sheet4!H20+Sheet4!H676+Sheet4!H756+Sheet4!H626</f>
        <v>50700</v>
      </c>
      <c r="F14" s="199">
        <f>Sheet4!I20+Sheet4!I676+Sheet4!I756+Sheet4!I626</f>
        <v>0</v>
      </c>
      <c r="G14" s="199">
        <f>Sheet4!J20+Sheet4!J676+Sheet4!J756+Sheet4!J626</f>
        <v>0</v>
      </c>
      <c r="H14" s="199">
        <f>Sheet4!K20+Sheet4!K676+Sheet4!K756+Sheet4!K626</f>
        <v>50700</v>
      </c>
      <c r="I14" s="343">
        <f t="shared" si="2"/>
        <v>127.70780856423174</v>
      </c>
      <c r="J14" s="343">
        <f t="shared" si="3"/>
        <v>168.77496671105192</v>
      </c>
    </row>
    <row r="15" spans="1:10" ht="11.25" customHeight="1" x14ac:dyDescent="0.25">
      <c r="A15" s="242">
        <v>611228</v>
      </c>
      <c r="B15" s="191" t="s">
        <v>131</v>
      </c>
      <c r="C15" s="199">
        <f>Sheet4!F21+Sheet4!F627+Sheet4!F677</f>
        <v>10500</v>
      </c>
      <c r="D15" s="199">
        <f>Sheet4!G21+Sheet4!G627+Sheet4!G677</f>
        <v>1902</v>
      </c>
      <c r="E15" s="199">
        <f>Sheet4!H21+Sheet4!H677+Sheet4!K627</f>
        <v>13000</v>
      </c>
      <c r="F15" s="199">
        <f>Sheet4!I21+Sheet4!I677</f>
        <v>0</v>
      </c>
      <c r="G15" s="199">
        <f>Sheet4!J21+Sheet4!J677</f>
        <v>0</v>
      </c>
      <c r="H15" s="199">
        <f>Sheet4!K21+Sheet4!K677+Sheet4!K627</f>
        <v>13000</v>
      </c>
      <c r="I15" s="343">
        <f t="shared" si="2"/>
        <v>123.80952380952381</v>
      </c>
      <c r="J15" s="343">
        <f t="shared" si="3"/>
        <v>683.49106203995791</v>
      </c>
    </row>
    <row r="16" spans="1:10" ht="12" customHeight="1" x14ac:dyDescent="0.25">
      <c r="A16" s="265">
        <v>612000</v>
      </c>
      <c r="B16" s="235" t="s">
        <v>55</v>
      </c>
      <c r="C16" s="236">
        <f t="shared" ref="C16:H16" si="4">C17</f>
        <v>297694</v>
      </c>
      <c r="D16" s="236">
        <f t="shared" si="4"/>
        <v>207915</v>
      </c>
      <c r="E16" s="236">
        <f t="shared" si="4"/>
        <v>335849</v>
      </c>
      <c r="F16" s="236">
        <f t="shared" si="4"/>
        <v>0</v>
      </c>
      <c r="G16" s="236">
        <f t="shared" si="4"/>
        <v>0</v>
      </c>
      <c r="H16" s="236">
        <f t="shared" si="4"/>
        <v>335849</v>
      </c>
      <c r="I16" s="353">
        <f t="shared" si="2"/>
        <v>112.81685220394095</v>
      </c>
      <c r="J16" s="353">
        <f t="shared" si="3"/>
        <v>161.53187600702211</v>
      </c>
    </row>
    <row r="17" spans="1:10" ht="12" customHeight="1" x14ac:dyDescent="0.25">
      <c r="A17" s="242">
        <v>612100</v>
      </c>
      <c r="B17" s="205" t="s">
        <v>56</v>
      </c>
      <c r="C17" s="199">
        <f>Sheet4!F23+Sheet4!F629+Sheet4!F679+Sheet4!F758</f>
        <v>297694</v>
      </c>
      <c r="D17" s="199">
        <f>Sheet4!G23+Sheet4!G629+Sheet4!G679+Sheet4!G758</f>
        <v>207915</v>
      </c>
      <c r="E17" s="199">
        <f>Sheet4!H23+Sheet4!H629+Sheet4!H679+Sheet4!H758</f>
        <v>335849</v>
      </c>
      <c r="F17" s="199">
        <f>Sheet4!I23+Sheet4!I629+Sheet4!I679+Sheet4!I758</f>
        <v>0</v>
      </c>
      <c r="G17" s="199">
        <f>Sheet4!J23+Sheet4!J629+Sheet4!J679+Sheet4!J758</f>
        <v>0</v>
      </c>
      <c r="H17" s="199">
        <f>Sheet4!K23+Sheet4!K629+Sheet4!K679+Sheet4!K758</f>
        <v>335849</v>
      </c>
      <c r="I17" s="343">
        <f t="shared" si="2"/>
        <v>112.81685220394095</v>
      </c>
      <c r="J17" s="343">
        <f t="shared" si="3"/>
        <v>161.53187600702211</v>
      </c>
    </row>
    <row r="18" spans="1:10" ht="11.25" customHeight="1" x14ac:dyDescent="0.25">
      <c r="A18" s="240">
        <v>613000</v>
      </c>
      <c r="B18" s="235" t="s">
        <v>57</v>
      </c>
      <c r="C18" s="236">
        <f t="shared" ref="C18:H18" si="5">C19+C20+C21+C22+C23+C24+C25+C26+C27</f>
        <v>2064300</v>
      </c>
      <c r="D18" s="236">
        <f t="shared" si="5"/>
        <v>1306424</v>
      </c>
      <c r="E18" s="236">
        <f t="shared" si="5"/>
        <v>1070341</v>
      </c>
      <c r="F18" s="236">
        <f t="shared" si="5"/>
        <v>1860000</v>
      </c>
      <c r="G18" s="236">
        <f t="shared" si="5"/>
        <v>3500</v>
      </c>
      <c r="H18" s="236">
        <f t="shared" si="5"/>
        <v>2933841</v>
      </c>
      <c r="I18" s="353">
        <f t="shared" si="2"/>
        <v>142.12280191832582</v>
      </c>
      <c r="J18" s="353">
        <f t="shared" si="3"/>
        <v>224.57035388204747</v>
      </c>
    </row>
    <row r="19" spans="1:10" ht="12" customHeight="1" x14ac:dyDescent="0.25">
      <c r="A19" s="242">
        <v>613100</v>
      </c>
      <c r="B19" s="205" t="s">
        <v>58</v>
      </c>
      <c r="C19" s="199">
        <f>Sheet4!F25+Sheet4!F631+Sheet4!F681+Sheet4!F760</f>
        <v>33000</v>
      </c>
      <c r="D19" s="199">
        <f>Sheet4!G25+Sheet4!G631+Sheet4!G681+Sheet4!G760</f>
        <v>18264</v>
      </c>
      <c r="E19" s="199">
        <f>Sheet4!H25+Sheet4!H631+Sheet4!H681+Sheet4!H760</f>
        <v>45900</v>
      </c>
      <c r="F19" s="199">
        <f>Sheet4!I25+Sheet4!I631+Sheet4!I681+Sheet4!I760</f>
        <v>0</v>
      </c>
      <c r="G19" s="199">
        <f>Sheet4!J25+Sheet4!J631+Sheet4!J681+Sheet4!J760</f>
        <v>0</v>
      </c>
      <c r="H19" s="199">
        <f>Sheet4!K25+Sheet4!K631+Sheet4!K681+Sheet4!K760</f>
        <v>45900</v>
      </c>
      <c r="I19" s="343">
        <f t="shared" si="2"/>
        <v>139.09090909090909</v>
      </c>
      <c r="J19" s="343">
        <f t="shared" si="3"/>
        <v>251.31406044678056</v>
      </c>
    </row>
    <row r="20" spans="1:10" ht="12" customHeight="1" x14ac:dyDescent="0.25">
      <c r="A20" s="242">
        <v>613200</v>
      </c>
      <c r="B20" s="205" t="s">
        <v>59</v>
      </c>
      <c r="C20" s="199">
        <f>Sheet4!F32+Sheet4!F632+Sheet4!F682</f>
        <v>61000</v>
      </c>
      <c r="D20" s="199">
        <f>Sheet4!G32+Sheet4!G632+Sheet4!G682</f>
        <v>30821</v>
      </c>
      <c r="E20" s="199">
        <f>Sheet4!H32+Sheet4!H632+Sheet4!H682</f>
        <v>61000</v>
      </c>
      <c r="F20" s="199">
        <f>Sheet4!I32+Sheet4!I632+Sheet4!I682</f>
        <v>0</v>
      </c>
      <c r="G20" s="199">
        <f>Sheet4!J32+Sheet4!J632+Sheet4!J682</f>
        <v>3000</v>
      </c>
      <c r="H20" s="199">
        <f>Sheet4!K32+Sheet4!K632+Sheet4!K682</f>
        <v>64000</v>
      </c>
      <c r="I20" s="343">
        <f t="shared" si="2"/>
        <v>104.91803278688525</v>
      </c>
      <c r="J20" s="343">
        <f t="shared" si="3"/>
        <v>207.65062781869506</v>
      </c>
    </row>
    <row r="21" spans="1:10" ht="11.25" customHeight="1" x14ac:dyDescent="0.25">
      <c r="A21" s="242">
        <v>613300</v>
      </c>
      <c r="B21" s="191" t="s">
        <v>60</v>
      </c>
      <c r="C21" s="199">
        <f>Sheet4!F37+Sheet4!F634+Sheet4!F684+Sheet4!F761</f>
        <v>362472</v>
      </c>
      <c r="D21" s="199">
        <f>Sheet4!G37+Sheet4!G634+Sheet4!G684+Sheet4!G761</f>
        <v>268995</v>
      </c>
      <c r="E21" s="199">
        <f>Sheet4!H37+Sheet4!H634+Sheet4!H684+Sheet4!H761</f>
        <v>89250</v>
      </c>
      <c r="F21" s="199">
        <f>Sheet4!I37+Sheet4!I634+Sheet4!I684+Sheet4!I761</f>
        <v>450000</v>
      </c>
      <c r="G21" s="199">
        <f>Sheet4!J37+Sheet4!J634+Sheet4!J684+Sheet4!J761</f>
        <v>0</v>
      </c>
      <c r="H21" s="199">
        <f>Sheet4!K37+Sheet4!K634+Sheet4!K684+Sheet4!K761</f>
        <v>539250</v>
      </c>
      <c r="I21" s="343">
        <f t="shared" si="2"/>
        <v>148.77011189829835</v>
      </c>
      <c r="J21" s="343">
        <f t="shared" si="3"/>
        <v>200.46841019349802</v>
      </c>
    </row>
    <row r="22" spans="1:10" ht="11.25" customHeight="1" x14ac:dyDescent="0.25">
      <c r="A22" s="242">
        <v>613400</v>
      </c>
      <c r="B22" s="191" t="s">
        <v>61</v>
      </c>
      <c r="C22" s="199">
        <f>Sheet4!F51+Sheet4!F637+Sheet4!F691+Sheet4!F763</f>
        <v>76498</v>
      </c>
      <c r="D22" s="199">
        <f>Sheet4!G51+Sheet4!G637+Sheet4!G691+Sheet4!G763</f>
        <v>46412</v>
      </c>
      <c r="E22" s="199">
        <f>Sheet4!H51+Sheet4!H637+Sheet4!H691+Sheet4!H763</f>
        <v>95985</v>
      </c>
      <c r="F22" s="199">
        <f>Sheet4!I51+Sheet4!I637+Sheet4!I691+Sheet4!I763</f>
        <v>0</v>
      </c>
      <c r="G22" s="199">
        <f>Sheet4!J51+Sheet4!J637+Sheet4!J691+Sheet4!J763</f>
        <v>0</v>
      </c>
      <c r="H22" s="199">
        <f>Sheet4!K51+Sheet4!K637+Sheet4!K691+Sheet4!K763</f>
        <v>95985</v>
      </c>
      <c r="I22" s="343">
        <f t="shared" si="2"/>
        <v>125.47386859787184</v>
      </c>
      <c r="J22" s="343">
        <f t="shared" si="3"/>
        <v>206.81073860208565</v>
      </c>
    </row>
    <row r="23" spans="1:10" ht="11.25" customHeight="1" x14ac:dyDescent="0.25">
      <c r="A23" s="242">
        <v>613500</v>
      </c>
      <c r="B23" s="191" t="s">
        <v>62</v>
      </c>
      <c r="C23" s="199">
        <f>Sheet4!F60+Sheet4!F696+Sheet4!F641</f>
        <v>40500</v>
      </c>
      <c r="D23" s="199">
        <f>Sheet4!G60+Sheet4!G696+Sheet4!G641</f>
        <v>16272</v>
      </c>
      <c r="E23" s="199">
        <f>Sheet4!H60+Sheet4!H696+Sheet4!H641</f>
        <v>42000</v>
      </c>
      <c r="F23" s="199">
        <f>Sheet4!I60+Sheet4!I696+Sheet4!I641</f>
        <v>0</v>
      </c>
      <c r="G23" s="199">
        <f>Sheet4!J60+Sheet4!J696+Sheet4!J641</f>
        <v>0</v>
      </c>
      <c r="H23" s="199">
        <f>Sheet4!K60+Sheet4!K696+Sheet4!K641</f>
        <v>42000</v>
      </c>
      <c r="I23" s="343">
        <f t="shared" si="2"/>
        <v>103.7037037037037</v>
      </c>
      <c r="J23" s="343">
        <f t="shared" si="3"/>
        <v>258.11209439528022</v>
      </c>
    </row>
    <row r="24" spans="1:10" ht="11.25" customHeight="1" x14ac:dyDescent="0.25">
      <c r="A24" s="242">
        <v>613600</v>
      </c>
      <c r="B24" s="191" t="s">
        <v>63</v>
      </c>
      <c r="C24" s="199">
        <f>Sheet4!F64+Sheet4!F644</f>
        <v>16500</v>
      </c>
      <c r="D24" s="199">
        <f>Sheet4!G64+Sheet4!G644</f>
        <v>4999</v>
      </c>
      <c r="E24" s="199">
        <f>Sheet4!H64+Sheet4!H644</f>
        <v>13000</v>
      </c>
      <c r="F24" s="199">
        <f>Sheet4!I64+Sheet4!I644</f>
        <v>0</v>
      </c>
      <c r="G24" s="199">
        <f>Sheet4!J64+Sheet4!J644</f>
        <v>0</v>
      </c>
      <c r="H24" s="199">
        <f>Sheet4!K64+Sheet4!K644</f>
        <v>13000</v>
      </c>
      <c r="I24" s="343">
        <f t="shared" si="2"/>
        <v>78.787878787878782</v>
      </c>
      <c r="J24" s="343">
        <f t="shared" si="3"/>
        <v>260.05201040208044</v>
      </c>
    </row>
    <row r="25" spans="1:10" ht="12" customHeight="1" x14ac:dyDescent="0.25">
      <c r="A25" s="242">
        <v>613700</v>
      </c>
      <c r="B25" s="191" t="s">
        <v>64</v>
      </c>
      <c r="C25" s="199">
        <f>Sheet4!F66+Sheet4!F699+Sheet4!F647</f>
        <v>925578</v>
      </c>
      <c r="D25" s="199">
        <f>Sheet4!G66+Sheet4!G699+Sheet4!G647</f>
        <v>615934</v>
      </c>
      <c r="E25" s="199">
        <f>Sheet4!H66+Sheet4!H699+Sheet4!H647</f>
        <v>87030</v>
      </c>
      <c r="F25" s="199">
        <f>Sheet4!I66+Sheet4!I699+Sheet4!I647</f>
        <v>1410000</v>
      </c>
      <c r="G25" s="199">
        <f>Sheet4!J66+Sheet4!J699+Sheet4!J647</f>
        <v>0</v>
      </c>
      <c r="H25" s="199">
        <f>Sheet4!K66+Sheet4!K699+Sheet4!K647</f>
        <v>1497030</v>
      </c>
      <c r="I25" s="343">
        <f t="shared" si="2"/>
        <v>161.7400154281973</v>
      </c>
      <c r="J25" s="343">
        <f t="shared" si="3"/>
        <v>243.05039176275378</v>
      </c>
    </row>
    <row r="26" spans="1:10" ht="12" customHeight="1" x14ac:dyDescent="0.25">
      <c r="A26" s="242">
        <v>613800</v>
      </c>
      <c r="B26" s="191" t="s">
        <v>65</v>
      </c>
      <c r="C26" s="199">
        <f>Sheet4!F79+Sheet4!F702</f>
        <v>18320</v>
      </c>
      <c r="D26" s="199">
        <f>Sheet4!G79+Sheet4!G702</f>
        <v>16061</v>
      </c>
      <c r="E26" s="199">
        <f>Sheet4!H79+Sheet4!H702</f>
        <v>35000</v>
      </c>
      <c r="F26" s="199">
        <f>Sheet4!I79+Sheet4!I702</f>
        <v>0</v>
      </c>
      <c r="G26" s="199">
        <f>Sheet4!J79+Sheet4!J702</f>
        <v>0</v>
      </c>
      <c r="H26" s="199">
        <f>Sheet4!K79+Sheet4!K702</f>
        <v>35000</v>
      </c>
      <c r="I26" s="343">
        <f t="shared" si="2"/>
        <v>191.04803493449782</v>
      </c>
      <c r="J26" s="343">
        <f t="shared" si="3"/>
        <v>217.91918311437644</v>
      </c>
    </row>
    <row r="27" spans="1:10" ht="12" customHeight="1" x14ac:dyDescent="0.25">
      <c r="A27" s="242">
        <v>613900</v>
      </c>
      <c r="B27" s="191" t="s">
        <v>66</v>
      </c>
      <c r="C27" s="199">
        <f>Sheet4!F84+Sheet4!F648+Sheet4!F705+Sheet4!F766</f>
        <v>530432</v>
      </c>
      <c r="D27" s="199">
        <f>Sheet4!G84+Sheet4!G648+Sheet4!G705+Sheet4!G766</f>
        <v>288666</v>
      </c>
      <c r="E27" s="199">
        <f>Sheet4!H84+Sheet4!H648+Sheet4!H705+Sheet4!H766</f>
        <v>601176</v>
      </c>
      <c r="F27" s="199">
        <f>Sheet4!I84+Sheet4!I648+Sheet4!I705+Sheet4!I766</f>
        <v>0</v>
      </c>
      <c r="G27" s="199">
        <f>Sheet4!J84+Sheet4!J648+Sheet4!J705+Sheet4!J766</f>
        <v>500</v>
      </c>
      <c r="H27" s="199">
        <f>Sheet4!K84+Sheet4!K648+Sheet4!K705+Sheet4!K766</f>
        <v>601676</v>
      </c>
      <c r="I27" s="343">
        <f t="shared" si="2"/>
        <v>113.43131636100385</v>
      </c>
      <c r="J27" s="343">
        <f t="shared" si="3"/>
        <v>208.43327582742685</v>
      </c>
    </row>
    <row r="28" spans="1:10" ht="11.25" customHeight="1" x14ac:dyDescent="0.25">
      <c r="A28" s="240">
        <v>614000</v>
      </c>
      <c r="B28" s="235" t="s">
        <v>67</v>
      </c>
      <c r="C28" s="236">
        <f t="shared" ref="C28:H28" si="6">C29+C30+C31+C32+C34+C33</f>
        <v>6163052</v>
      </c>
      <c r="D28" s="236">
        <f t="shared" si="6"/>
        <v>3358307</v>
      </c>
      <c r="E28" s="236">
        <f t="shared" si="6"/>
        <v>4427760</v>
      </c>
      <c r="F28" s="236">
        <f t="shared" si="6"/>
        <v>1098000</v>
      </c>
      <c r="G28" s="236">
        <f t="shared" si="6"/>
        <v>1509101</v>
      </c>
      <c r="H28" s="236">
        <f t="shared" si="6"/>
        <v>7034861</v>
      </c>
      <c r="I28" s="353">
        <f t="shared" si="2"/>
        <v>114.14573493781977</v>
      </c>
      <c r="J28" s="353">
        <f t="shared" si="3"/>
        <v>209.47641177533799</v>
      </c>
    </row>
    <row r="29" spans="1:10" ht="11.25" customHeight="1" x14ac:dyDescent="0.25">
      <c r="A29" s="242">
        <v>614100</v>
      </c>
      <c r="B29" s="205" t="s">
        <v>68</v>
      </c>
      <c r="C29" s="199">
        <f>Sheet4!F114</f>
        <v>78741</v>
      </c>
      <c r="D29" s="199">
        <f>Sheet4!G114</f>
        <v>12680</v>
      </c>
      <c r="E29" s="199">
        <f>Sheet4!H114</f>
        <v>47260</v>
      </c>
      <c r="F29" s="199">
        <f>Sheet4!I114</f>
        <v>15000</v>
      </c>
      <c r="G29" s="199">
        <f>Sheet4!J114</f>
        <v>98741</v>
      </c>
      <c r="H29" s="199">
        <f>Sheet4!K114</f>
        <v>161001</v>
      </c>
      <c r="I29" s="343">
        <f t="shared" si="2"/>
        <v>204.46908218082064</v>
      </c>
      <c r="J29" s="343">
        <f t="shared" si="3"/>
        <v>1269.7239747634069</v>
      </c>
    </row>
    <row r="30" spans="1:10" ht="12" customHeight="1" x14ac:dyDescent="0.25">
      <c r="A30" s="242">
        <v>614200</v>
      </c>
      <c r="B30" s="191" t="s">
        <v>69</v>
      </c>
      <c r="C30" s="199">
        <f>Sheet4!F120+Sheet4!F715</f>
        <v>1990800</v>
      </c>
      <c r="D30" s="199">
        <f>Sheet4!G120+Sheet4!G715</f>
        <v>740384</v>
      </c>
      <c r="E30" s="199">
        <f>Sheet4!H120+Sheet4!H715</f>
        <v>703000</v>
      </c>
      <c r="F30" s="199">
        <f>Sheet4!I120+Sheet4!I715</f>
        <v>620000</v>
      </c>
      <c r="G30" s="199">
        <f>Sheet4!J120+Sheet4!J715</f>
        <v>1210000</v>
      </c>
      <c r="H30" s="199">
        <f>Sheet4!K120+Sheet4!K715</f>
        <v>2533000</v>
      </c>
      <c r="I30" s="343">
        <f t="shared" si="2"/>
        <v>127.23528229857344</v>
      </c>
      <c r="J30" s="343">
        <f t="shared" si="3"/>
        <v>342.11976487876564</v>
      </c>
    </row>
    <row r="31" spans="1:10" ht="12" customHeight="1" x14ac:dyDescent="0.25">
      <c r="A31" s="242">
        <v>614300</v>
      </c>
      <c r="B31" s="191" t="s">
        <v>137</v>
      </c>
      <c r="C31" s="199">
        <f>Sheet4!F136</f>
        <v>1942477</v>
      </c>
      <c r="D31" s="199">
        <f>Sheet4!G136</f>
        <v>837798</v>
      </c>
      <c r="E31" s="199">
        <f>Sheet4!H136</f>
        <v>1564500</v>
      </c>
      <c r="F31" s="199">
        <f>Sheet4!I136</f>
        <v>463000</v>
      </c>
      <c r="G31" s="199">
        <f>Sheet4!J136</f>
        <v>200360</v>
      </c>
      <c r="H31" s="199">
        <f>Sheet4!K136</f>
        <v>2227860</v>
      </c>
      <c r="I31" s="343">
        <f t="shared" si="2"/>
        <v>114.69170548737515</v>
      </c>
      <c r="J31" s="343">
        <f t="shared" si="3"/>
        <v>265.91851496422765</v>
      </c>
    </row>
    <row r="32" spans="1:10" ht="12" customHeight="1" x14ac:dyDescent="0.25">
      <c r="A32" s="242">
        <v>614400</v>
      </c>
      <c r="B32" s="191" t="s">
        <v>70</v>
      </c>
      <c r="C32" s="199">
        <f>Sheet4!F158</f>
        <v>1790000</v>
      </c>
      <c r="D32" s="199">
        <f>Sheet4!G158</f>
        <v>1748333</v>
      </c>
      <c r="E32" s="199">
        <f>Sheet4!H158</f>
        <v>1540000</v>
      </c>
      <c r="F32" s="199">
        <f>Sheet4!I158</f>
        <v>0</v>
      </c>
      <c r="G32" s="199">
        <f>Sheet4!J158</f>
        <v>0</v>
      </c>
      <c r="H32" s="199">
        <f>Sheet4!K158</f>
        <v>1540000</v>
      </c>
      <c r="I32" s="343">
        <f t="shared" si="2"/>
        <v>86.033519553072622</v>
      </c>
      <c r="J32" s="343">
        <f t="shared" si="3"/>
        <v>88.08390621237487</v>
      </c>
    </row>
    <row r="33" spans="1:10" ht="12" customHeight="1" x14ac:dyDescent="0.25">
      <c r="A33" s="242">
        <v>614500</v>
      </c>
      <c r="B33" s="191" t="s">
        <v>468</v>
      </c>
      <c r="C33" s="199">
        <f>Sheet4!F169</f>
        <v>215000</v>
      </c>
      <c r="D33" s="199">
        <f>Sheet4!G169</f>
        <v>15000</v>
      </c>
      <c r="E33" s="199">
        <f>Sheet4!H169</f>
        <v>320000</v>
      </c>
      <c r="F33" s="199">
        <f>Sheet4!I169</f>
        <v>0</v>
      </c>
      <c r="G33" s="199">
        <f>Sheet4!J169</f>
        <v>0</v>
      </c>
      <c r="H33" s="199">
        <f>Sheet4!K169</f>
        <v>320000</v>
      </c>
      <c r="I33" s="343">
        <f t="shared" si="2"/>
        <v>148.83720930232559</v>
      </c>
      <c r="J33" s="343">
        <f t="shared" si="3"/>
        <v>2133.333333333333</v>
      </c>
    </row>
    <row r="34" spans="1:10" ht="12" customHeight="1" x14ac:dyDescent="0.25">
      <c r="A34" s="242">
        <v>614800</v>
      </c>
      <c r="B34" s="191" t="s">
        <v>71</v>
      </c>
      <c r="C34" s="199">
        <f>Sheet4!F655+Sheet4!F172+Sheet4!F732</f>
        <v>146034</v>
      </c>
      <c r="D34" s="199">
        <f>Sheet4!G655+Sheet4!G172+Sheet4!G732</f>
        <v>4112</v>
      </c>
      <c r="E34" s="199">
        <f>Sheet4!H655+Sheet4!H172+Sheet4!H732</f>
        <v>253000</v>
      </c>
      <c r="F34" s="199">
        <f>Sheet4!I655+Sheet4!I172+Sheet4!I732</f>
        <v>0</v>
      </c>
      <c r="G34" s="199">
        <f>Sheet4!J655+Sheet4!J172+Sheet4!J732</f>
        <v>0</v>
      </c>
      <c r="H34" s="199">
        <f>Sheet4!K655+Sheet4!K172+Sheet4!K732</f>
        <v>253000</v>
      </c>
      <c r="I34" s="343">
        <f t="shared" si="2"/>
        <v>173.24732596518621</v>
      </c>
      <c r="J34" s="343">
        <f t="shared" si="3"/>
        <v>6152.723735408561</v>
      </c>
    </row>
    <row r="35" spans="1:10" ht="11.25" customHeight="1" x14ac:dyDescent="0.25">
      <c r="A35" s="240">
        <v>615000</v>
      </c>
      <c r="B35" s="235" t="s">
        <v>72</v>
      </c>
      <c r="C35" s="236">
        <f t="shared" ref="C35:H35" si="7">C36+C37+C38</f>
        <v>616418</v>
      </c>
      <c r="D35" s="236">
        <f t="shared" si="7"/>
        <v>194448</v>
      </c>
      <c r="E35" s="236">
        <f t="shared" si="7"/>
        <v>232000</v>
      </c>
      <c r="F35" s="236">
        <f t="shared" si="7"/>
        <v>0</v>
      </c>
      <c r="G35" s="236">
        <f t="shared" si="7"/>
        <v>52738</v>
      </c>
      <c r="H35" s="236">
        <f t="shared" si="7"/>
        <v>284738</v>
      </c>
      <c r="I35" s="353">
        <f t="shared" si="2"/>
        <v>46.192356485371938</v>
      </c>
      <c r="J35" s="353">
        <f t="shared" si="3"/>
        <v>146.43400806385253</v>
      </c>
    </row>
    <row r="36" spans="1:10" ht="11.25" customHeight="1" x14ac:dyDescent="0.25">
      <c r="A36" s="246">
        <v>615200</v>
      </c>
      <c r="B36" s="219" t="s">
        <v>519</v>
      </c>
      <c r="C36" s="217">
        <f>Sheet4!F180</f>
        <v>400000</v>
      </c>
      <c r="D36" s="217">
        <f>Sheet4!G180</f>
        <v>121182</v>
      </c>
      <c r="E36" s="217">
        <f>Sheet4!H180</f>
        <v>130000</v>
      </c>
      <c r="F36" s="217">
        <f>Sheet4!I180</f>
        <v>0</v>
      </c>
      <c r="G36" s="217">
        <f>Sheet4!J180</f>
        <v>0</v>
      </c>
      <c r="H36" s="217">
        <f>Sheet4!K180</f>
        <v>130000</v>
      </c>
      <c r="I36" s="343">
        <f t="shared" si="2"/>
        <v>32.5</v>
      </c>
      <c r="J36" s="343">
        <f t="shared" si="3"/>
        <v>107.27665824957502</v>
      </c>
    </row>
    <row r="37" spans="1:10" ht="11.25" customHeight="1" x14ac:dyDescent="0.25">
      <c r="A37" s="246">
        <v>615300</v>
      </c>
      <c r="B37" s="247" t="s">
        <v>471</v>
      </c>
      <c r="C37" s="217">
        <f>Sheet4!F183</f>
        <v>157988</v>
      </c>
      <c r="D37" s="217">
        <f>Sheet4!G183</f>
        <v>40000</v>
      </c>
      <c r="E37" s="217">
        <f>Sheet4!H183</f>
        <v>100000</v>
      </c>
      <c r="F37" s="217">
        <f>Sheet4!I183</f>
        <v>0</v>
      </c>
      <c r="G37" s="217">
        <f>Sheet4!J183</f>
        <v>0</v>
      </c>
      <c r="H37" s="217">
        <f>Sheet4!K183</f>
        <v>100000</v>
      </c>
      <c r="I37" s="343">
        <f t="shared" si="2"/>
        <v>63.29594652758437</v>
      </c>
      <c r="J37" s="343">
        <f t="shared" si="3"/>
        <v>250</v>
      </c>
    </row>
    <row r="38" spans="1:10" ht="11.25" customHeight="1" x14ac:dyDescent="0.25">
      <c r="A38" s="246">
        <v>615400</v>
      </c>
      <c r="B38" s="220" t="s">
        <v>520</v>
      </c>
      <c r="C38" s="217">
        <f>Sheet4!F186</f>
        <v>58430</v>
      </c>
      <c r="D38" s="217">
        <f>Sheet4!G186</f>
        <v>33266</v>
      </c>
      <c r="E38" s="217">
        <f>Sheet4!H186</f>
        <v>2000</v>
      </c>
      <c r="F38" s="217">
        <f>Sheet4!I186</f>
        <v>0</v>
      </c>
      <c r="G38" s="217">
        <f>Sheet4!J186</f>
        <v>52738</v>
      </c>
      <c r="H38" s="217">
        <f>Sheet4!K186</f>
        <v>54738</v>
      </c>
      <c r="I38" s="343">
        <f t="shared" si="2"/>
        <v>93.681328084887909</v>
      </c>
      <c r="J38" s="343">
        <f t="shared" si="3"/>
        <v>164.54638369506404</v>
      </c>
    </row>
    <row r="39" spans="1:10" ht="11.25" customHeight="1" x14ac:dyDescent="0.25">
      <c r="A39" s="240">
        <v>616000</v>
      </c>
      <c r="B39" s="235" t="s">
        <v>73</v>
      </c>
      <c r="C39" s="236">
        <f>Sheet4!F188</f>
        <v>7000</v>
      </c>
      <c r="D39" s="236">
        <f>Sheet4!G188</f>
        <v>742</v>
      </c>
      <c r="E39" s="236">
        <f>Sheet4!H188</f>
        <v>8000</v>
      </c>
      <c r="F39" s="236">
        <f>Sheet4!I188</f>
        <v>0</v>
      </c>
      <c r="G39" s="236">
        <f>Sheet4!J188</f>
        <v>0</v>
      </c>
      <c r="H39" s="236">
        <f>Sheet4!K188</f>
        <v>8000</v>
      </c>
      <c r="I39" s="353">
        <f t="shared" si="2"/>
        <v>114.28571428571428</v>
      </c>
      <c r="J39" s="353">
        <f t="shared" si="3"/>
        <v>1078.167115902965</v>
      </c>
    </row>
    <row r="40" spans="1:10" ht="11.25" customHeight="1" x14ac:dyDescent="0.25">
      <c r="A40" s="248"/>
      <c r="B40" s="219" t="s">
        <v>74</v>
      </c>
      <c r="C40" s="202">
        <f t="shared" ref="C40:H40" si="8">C41+C42</f>
        <v>4304457</v>
      </c>
      <c r="D40" s="202">
        <f t="shared" si="8"/>
        <v>336234</v>
      </c>
      <c r="E40" s="202">
        <f t="shared" si="8"/>
        <v>1642000</v>
      </c>
      <c r="F40" s="202">
        <f t="shared" si="8"/>
        <v>863240</v>
      </c>
      <c r="G40" s="202">
        <f t="shared" si="8"/>
        <v>1767863</v>
      </c>
      <c r="H40" s="202">
        <f t="shared" si="8"/>
        <v>4273103</v>
      </c>
      <c r="I40" s="343">
        <f t="shared" si="2"/>
        <v>99.271592212443977</v>
      </c>
      <c r="J40" s="343">
        <f t="shared" si="3"/>
        <v>1270.8717738241819</v>
      </c>
    </row>
    <row r="41" spans="1:10" ht="11.25" customHeight="1" x14ac:dyDescent="0.25">
      <c r="A41" s="240">
        <v>821000</v>
      </c>
      <c r="B41" s="235" t="s">
        <v>75</v>
      </c>
      <c r="C41" s="236">
        <f>Sheet4!F191+Sheet4!F736</f>
        <v>4264457</v>
      </c>
      <c r="D41" s="236">
        <f>Sheet4!G191+Sheet4!G736</f>
        <v>321646</v>
      </c>
      <c r="E41" s="236">
        <f>Sheet4!H191+Sheet4!H736</f>
        <v>1592000</v>
      </c>
      <c r="F41" s="236">
        <f>Sheet4!I191+Sheet4!I736</f>
        <v>863240</v>
      </c>
      <c r="G41" s="236">
        <f>Sheet4!J191+Sheet4!J736</f>
        <v>1767863</v>
      </c>
      <c r="H41" s="236">
        <f>Sheet4!K191+Sheet4!K736</f>
        <v>4223103</v>
      </c>
      <c r="I41" s="353">
        <f t="shared" si="2"/>
        <v>99.030263407510034</v>
      </c>
      <c r="J41" s="353">
        <f t="shared" si="3"/>
        <v>1312.966118030381</v>
      </c>
    </row>
    <row r="42" spans="1:10" ht="12" customHeight="1" x14ac:dyDescent="0.25">
      <c r="A42" s="249">
        <v>823000</v>
      </c>
      <c r="B42" s="194" t="s">
        <v>76</v>
      </c>
      <c r="C42" s="196">
        <f>Sheet4!F226</f>
        <v>40000</v>
      </c>
      <c r="D42" s="196">
        <f>Sheet4!G226</f>
        <v>14588</v>
      </c>
      <c r="E42" s="196">
        <f>Sheet4!H226</f>
        <v>50000</v>
      </c>
      <c r="F42" s="196">
        <f>Sheet4!I226</f>
        <v>0</v>
      </c>
      <c r="G42" s="196">
        <f>Sheet4!J226</f>
        <v>0</v>
      </c>
      <c r="H42" s="196">
        <f>Sheet4!K226</f>
        <v>50000</v>
      </c>
      <c r="I42" s="344">
        <f t="shared" si="2"/>
        <v>125</v>
      </c>
      <c r="J42" s="344">
        <f t="shared" si="3"/>
        <v>342.74746366876883</v>
      </c>
    </row>
    <row r="43" spans="1:10" ht="12" customHeight="1" x14ac:dyDescent="0.25">
      <c r="A43" s="242"/>
      <c r="B43" s="205" t="s">
        <v>157</v>
      </c>
      <c r="C43" s="199">
        <f>Sheet4!F228</f>
        <v>75470</v>
      </c>
      <c r="D43" s="199">
        <f>Sheet4!G228</f>
        <v>0</v>
      </c>
      <c r="E43" s="199">
        <f>Sheet4!H228</f>
        <v>75470</v>
      </c>
      <c r="F43" s="199">
        <f>Sheet4!I228</f>
        <v>0</v>
      </c>
      <c r="G43" s="199">
        <f>Sheet4!J228</f>
        <v>0</v>
      </c>
      <c r="H43" s="199">
        <f>Sheet4!K228</f>
        <v>75470</v>
      </c>
      <c r="I43" s="343">
        <f t="shared" si="2"/>
        <v>100</v>
      </c>
      <c r="J43" s="343" t="e">
        <f t="shared" si="3"/>
        <v>#DIV/0!</v>
      </c>
    </row>
    <row r="44" spans="1:10" x14ac:dyDescent="0.25">
      <c r="A44" s="3"/>
      <c r="B44" s="3"/>
      <c r="C44" s="3"/>
      <c r="D44" s="3"/>
      <c r="E44" s="3"/>
      <c r="F44" s="3"/>
    </row>
    <row r="45" spans="1:10" x14ac:dyDescent="0.25">
      <c r="A45" s="3"/>
      <c r="B45" s="3"/>
      <c r="C45" s="3"/>
      <c r="D45" s="3"/>
      <c r="E45" s="3"/>
      <c r="F45" s="3"/>
    </row>
    <row r="46" spans="1:10" x14ac:dyDescent="0.25">
      <c r="A46" s="3"/>
      <c r="B46" s="3"/>
      <c r="C46" s="3"/>
      <c r="D46" s="3"/>
      <c r="E46" s="3"/>
      <c r="F46" s="3"/>
    </row>
    <row r="47" spans="1:10" x14ac:dyDescent="0.25">
      <c r="A47" s="3"/>
      <c r="B47" s="3"/>
      <c r="C47" s="3"/>
      <c r="D47" s="3"/>
      <c r="E47" s="3"/>
      <c r="F47" s="3"/>
    </row>
    <row r="48" spans="1:10" x14ac:dyDescent="0.25">
      <c r="A48" s="3"/>
      <c r="B48" s="3"/>
      <c r="C48" s="3"/>
      <c r="D48" s="3"/>
      <c r="E48" s="3"/>
      <c r="F48" s="3"/>
    </row>
    <row r="49" spans="1:6" x14ac:dyDescent="0.25">
      <c r="A49" s="4"/>
      <c r="B49" s="4"/>
      <c r="C49" s="4"/>
      <c r="D49" s="4"/>
      <c r="E49" s="4"/>
      <c r="F49" s="4"/>
    </row>
    <row r="50" spans="1:6" x14ac:dyDescent="0.25">
      <c r="A50" s="4"/>
      <c r="B50" s="4"/>
      <c r="C50" s="4"/>
      <c r="D50" s="4"/>
      <c r="E50" s="4"/>
      <c r="F50" s="4"/>
    </row>
    <row r="51" spans="1:6" x14ac:dyDescent="0.25">
      <c r="A51" s="4"/>
      <c r="B51" s="4"/>
      <c r="C51" s="4"/>
      <c r="D51" s="4"/>
      <c r="E51" s="4"/>
      <c r="F51" s="4"/>
    </row>
    <row r="52" spans="1:6" x14ac:dyDescent="0.25">
      <c r="A52" s="4"/>
      <c r="B52" s="4"/>
      <c r="C52" s="4"/>
      <c r="D52" s="4"/>
      <c r="E52" s="4"/>
      <c r="F52" s="4"/>
    </row>
    <row r="53" spans="1:6" x14ac:dyDescent="0.25">
      <c r="A53" s="4"/>
      <c r="B53" s="4"/>
      <c r="C53" s="4"/>
      <c r="D53" s="4"/>
      <c r="E53" s="4"/>
      <c r="F53" s="4"/>
    </row>
    <row r="54" spans="1:6" x14ac:dyDescent="0.25">
      <c r="A54" s="4"/>
      <c r="B54" s="4"/>
      <c r="C54" s="4"/>
      <c r="D54" s="4"/>
      <c r="E54" s="4"/>
      <c r="F54" s="4"/>
    </row>
    <row r="55" spans="1:6" x14ac:dyDescent="0.25">
      <c r="A55" s="4"/>
      <c r="B55" s="4"/>
      <c r="C55" s="4"/>
      <c r="D55" s="4"/>
      <c r="E55" s="4"/>
      <c r="F55" s="4"/>
    </row>
    <row r="56" spans="1:6" x14ac:dyDescent="0.25">
      <c r="A56" s="4"/>
      <c r="B56" s="4"/>
      <c r="C56" s="4"/>
      <c r="D56" s="4"/>
      <c r="E56" s="4"/>
      <c r="F56" s="4"/>
    </row>
  </sheetData>
  <mergeCells count="7">
    <mergeCell ref="A1:A2"/>
    <mergeCell ref="E1:H1"/>
    <mergeCell ref="J1:J2"/>
    <mergeCell ref="C1:C2"/>
    <mergeCell ref="D1:D2"/>
    <mergeCell ref="B1:B2"/>
    <mergeCell ref="I1:I2"/>
  </mergeCells>
  <pageMargins left="0.38" right="0.62" top="0.39583333333333331" bottom="0.46" header="0.2" footer="0.3"/>
  <pageSetup paperSize="9" orientation="landscape" r:id="rId1"/>
  <headerFooter alignWithMargins="0">
    <oddHeader>&amp;L&amp;"+,Podebljano"&amp;10B - RASHODI I IZDACI&amp;R&amp;"+,Obično"&amp;8Budžet za 2022. godinu</oddHeader>
    <oddFooter>&amp;C&amp;"+,Obično"&amp;8 5&amp;R&amp;"+,Obično"&amp;8OPĆINA VELIKA KLADUŠA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81"/>
  <sheetViews>
    <sheetView tabSelected="1" showRuler="0" view="pageLayout" topLeftCell="A28" zoomScale="120" zoomScalePageLayoutView="120" workbookViewId="0">
      <selection activeCell="F16" sqref="F16"/>
    </sheetView>
  </sheetViews>
  <sheetFormatPr defaultRowHeight="15" x14ac:dyDescent="0.25"/>
  <cols>
    <col min="1" max="1" width="6.42578125" style="31" customWidth="1"/>
    <col min="2" max="2" width="6.28515625" style="31" customWidth="1"/>
    <col min="3" max="3" width="6.7109375" style="31" customWidth="1"/>
    <col min="4" max="4" width="8" style="31" customWidth="1"/>
    <col min="5" max="5" width="39.5703125" style="31" customWidth="1"/>
    <col min="6" max="6" width="9.5703125" style="31" customWidth="1"/>
    <col min="7" max="7" width="11.42578125" style="31" customWidth="1"/>
    <col min="8" max="8" width="10.85546875" style="31" customWidth="1"/>
    <col min="9" max="9" width="11" style="31" customWidth="1"/>
    <col min="10" max="10" width="10.85546875" style="31" customWidth="1"/>
    <col min="11" max="11" width="11.42578125" style="31" customWidth="1"/>
    <col min="12" max="12" width="5.7109375" style="31" customWidth="1"/>
    <col min="13" max="16384" width="9.140625" style="31"/>
  </cols>
  <sheetData>
    <row r="1" spans="1:12" ht="14.25" customHeight="1" x14ac:dyDescent="0.25">
      <c r="A1" s="439" t="s">
        <v>273</v>
      </c>
      <c r="B1" s="439"/>
      <c r="C1" s="439"/>
      <c r="D1" s="439"/>
    </row>
    <row r="2" spans="1:12" ht="13.5" customHeight="1" x14ac:dyDescent="0.25">
      <c r="A2" s="418" t="s">
        <v>274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</row>
    <row r="3" spans="1:12" ht="12.75" customHeight="1" x14ac:dyDescent="0.25">
      <c r="A3" s="446" t="s">
        <v>628</v>
      </c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</row>
    <row r="4" spans="1:12" ht="14.25" customHeight="1" x14ac:dyDescent="0.25">
      <c r="A4" s="414" t="s">
        <v>275</v>
      </c>
      <c r="B4" s="414"/>
      <c r="C4" s="414"/>
      <c r="D4" s="415"/>
      <c r="E4" s="415"/>
      <c r="F4" s="32"/>
      <c r="G4" s="32"/>
      <c r="H4" s="32"/>
      <c r="I4" s="32"/>
      <c r="J4" s="32"/>
      <c r="K4" s="32"/>
      <c r="L4" s="32"/>
    </row>
    <row r="5" spans="1:12" ht="23.25" customHeight="1" x14ac:dyDescent="0.25">
      <c r="A5" s="400" t="s">
        <v>77</v>
      </c>
      <c r="B5" s="402" t="s">
        <v>267</v>
      </c>
      <c r="C5" s="402" t="s">
        <v>268</v>
      </c>
      <c r="D5" s="404" t="s">
        <v>269</v>
      </c>
      <c r="E5" s="406" t="s">
        <v>78</v>
      </c>
      <c r="F5" s="408" t="s">
        <v>501</v>
      </c>
      <c r="G5" s="408" t="s">
        <v>556</v>
      </c>
      <c r="H5" s="390" t="s">
        <v>555</v>
      </c>
      <c r="I5" s="390"/>
      <c r="J5" s="390"/>
      <c r="K5" s="390"/>
      <c r="L5" s="410" t="s">
        <v>290</v>
      </c>
    </row>
    <row r="6" spans="1:12" ht="38.25" customHeight="1" x14ac:dyDescent="0.25">
      <c r="A6" s="401"/>
      <c r="B6" s="403"/>
      <c r="C6" s="403"/>
      <c r="D6" s="405"/>
      <c r="E6" s="407"/>
      <c r="F6" s="409"/>
      <c r="G6" s="409"/>
      <c r="H6" s="266" t="s">
        <v>285</v>
      </c>
      <c r="I6" s="266" t="s">
        <v>286</v>
      </c>
      <c r="J6" s="266" t="s">
        <v>287</v>
      </c>
      <c r="K6" s="267" t="s">
        <v>288</v>
      </c>
      <c r="L6" s="411"/>
    </row>
    <row r="7" spans="1:12" ht="9" customHeight="1" x14ac:dyDescent="0.25">
      <c r="A7" s="268">
        <v>1</v>
      </c>
      <c r="B7" s="269">
        <v>2</v>
      </c>
      <c r="C7" s="269">
        <v>3</v>
      </c>
      <c r="D7" s="270">
        <v>4</v>
      </c>
      <c r="E7" s="269">
        <v>5</v>
      </c>
      <c r="F7" s="270">
        <v>6</v>
      </c>
      <c r="G7" s="270">
        <v>7</v>
      </c>
      <c r="H7" s="270">
        <v>8</v>
      </c>
      <c r="I7" s="270">
        <v>9</v>
      </c>
      <c r="J7" s="270">
        <v>10</v>
      </c>
      <c r="K7" s="270">
        <v>11</v>
      </c>
      <c r="L7" s="336">
        <v>12</v>
      </c>
    </row>
    <row r="8" spans="1:12" ht="17.25" customHeight="1" x14ac:dyDescent="0.25">
      <c r="A8" s="272"/>
      <c r="B8" s="273"/>
      <c r="C8" s="273"/>
      <c r="D8" s="274"/>
      <c r="E8" s="273" t="s">
        <v>215</v>
      </c>
      <c r="F8" s="275">
        <f t="shared" ref="F8:K8" si="0">F9+F190+F228</f>
        <v>15066239</v>
      </c>
      <c r="G8" s="275">
        <f t="shared" si="0"/>
        <v>6817499</v>
      </c>
      <c r="H8" s="275">
        <f t="shared" si="0"/>
        <v>10574774</v>
      </c>
      <c r="I8" s="275">
        <f t="shared" si="0"/>
        <v>3821240</v>
      </c>
      <c r="J8" s="275">
        <f t="shared" si="0"/>
        <v>2130202</v>
      </c>
      <c r="K8" s="275">
        <f t="shared" si="0"/>
        <v>16526216</v>
      </c>
      <c r="L8" s="337">
        <f t="shared" ref="L8:L43" si="1">K8/F8*100</f>
        <v>109.69038789308998</v>
      </c>
    </row>
    <row r="9" spans="1:12" ht="12" customHeight="1" x14ac:dyDescent="0.25">
      <c r="A9" s="240">
        <v>10</v>
      </c>
      <c r="B9" s="276">
        <v>101</v>
      </c>
      <c r="C9" s="277" t="s">
        <v>270</v>
      </c>
      <c r="D9" s="276"/>
      <c r="E9" s="235" t="s">
        <v>79</v>
      </c>
      <c r="F9" s="278">
        <f t="shared" ref="F9:K9" si="2">F10+F22+F24+F113+F179+F188</f>
        <v>10716312</v>
      </c>
      <c r="G9" s="278">
        <f t="shared" si="2"/>
        <v>6483996</v>
      </c>
      <c r="H9" s="278">
        <f t="shared" si="2"/>
        <v>8883304</v>
      </c>
      <c r="I9" s="278">
        <f t="shared" si="2"/>
        <v>2958000</v>
      </c>
      <c r="J9" s="278">
        <f t="shared" si="2"/>
        <v>362339</v>
      </c>
      <c r="K9" s="278">
        <f t="shared" si="2"/>
        <v>12203643</v>
      </c>
      <c r="L9" s="338">
        <f t="shared" si="1"/>
        <v>113.87913117871149</v>
      </c>
    </row>
    <row r="10" spans="1:12" ht="13.5" customHeight="1" x14ac:dyDescent="0.25">
      <c r="A10" s="279">
        <v>10</v>
      </c>
      <c r="B10" s="280">
        <v>101</v>
      </c>
      <c r="C10" s="281" t="s">
        <v>270</v>
      </c>
      <c r="D10" s="282">
        <v>611000</v>
      </c>
      <c r="E10" s="282" t="s">
        <v>47</v>
      </c>
      <c r="F10" s="283">
        <f t="shared" ref="F10:K10" si="3">F11+F14</f>
        <v>2700897</v>
      </c>
      <c r="G10" s="283">
        <f t="shared" si="3"/>
        <v>1860025</v>
      </c>
      <c r="H10" s="283">
        <f t="shared" si="3"/>
        <v>3041559</v>
      </c>
      <c r="I10" s="283">
        <f t="shared" si="3"/>
        <v>0</v>
      </c>
      <c r="J10" s="283">
        <f t="shared" si="3"/>
        <v>0</v>
      </c>
      <c r="K10" s="283">
        <f t="shared" si="3"/>
        <v>3041559</v>
      </c>
      <c r="L10" s="337">
        <f t="shared" si="1"/>
        <v>112.61292081852807</v>
      </c>
    </row>
    <row r="11" spans="1:12" ht="12.75" customHeight="1" x14ac:dyDescent="0.25">
      <c r="A11" s="248">
        <v>10</v>
      </c>
      <c r="B11" s="284">
        <v>101</v>
      </c>
      <c r="C11" s="285" t="s">
        <v>270</v>
      </c>
      <c r="D11" s="282">
        <v>611100</v>
      </c>
      <c r="E11" s="282" t="s">
        <v>135</v>
      </c>
      <c r="F11" s="283">
        <f>F12+F13</f>
        <v>2310365</v>
      </c>
      <c r="G11" s="283">
        <f>G12+G13</f>
        <v>1616037</v>
      </c>
      <c r="H11" s="283">
        <f>H12+H13</f>
        <v>2603169</v>
      </c>
      <c r="I11" s="283">
        <f>I12+I13</f>
        <v>0</v>
      </c>
      <c r="J11" s="283">
        <f>J12+J13</f>
        <v>0</v>
      </c>
      <c r="K11" s="283">
        <f>H11+I11+J11</f>
        <v>2603169</v>
      </c>
      <c r="L11" s="337">
        <f t="shared" si="1"/>
        <v>112.67349531351107</v>
      </c>
    </row>
    <row r="12" spans="1:12" ht="12" customHeight="1" x14ac:dyDescent="0.25">
      <c r="A12" s="248">
        <v>10</v>
      </c>
      <c r="B12" s="284">
        <v>101</v>
      </c>
      <c r="C12" s="285" t="s">
        <v>270</v>
      </c>
      <c r="D12" s="219">
        <v>611111</v>
      </c>
      <c r="E12" s="219" t="s">
        <v>80</v>
      </c>
      <c r="F12" s="217">
        <f t="shared" ref="F12:H13" si="4">F239+F264+F302+F350+F382+F419+F469+F580</f>
        <v>1590000</v>
      </c>
      <c r="G12" s="217">
        <f t="shared" si="4"/>
        <v>1110200</v>
      </c>
      <c r="H12" s="217">
        <f t="shared" si="4"/>
        <v>1795654</v>
      </c>
      <c r="I12" s="217">
        <v>0</v>
      </c>
      <c r="J12" s="217">
        <v>0</v>
      </c>
      <c r="K12" s="217">
        <f>H12+I12+J12</f>
        <v>1795654</v>
      </c>
      <c r="L12" s="339">
        <f t="shared" si="1"/>
        <v>112.93421383647799</v>
      </c>
    </row>
    <row r="13" spans="1:12" ht="10.5" customHeight="1" x14ac:dyDescent="0.25">
      <c r="A13" s="248">
        <v>10</v>
      </c>
      <c r="B13" s="284">
        <v>101</v>
      </c>
      <c r="C13" s="285" t="s">
        <v>270</v>
      </c>
      <c r="D13" s="219">
        <v>611130</v>
      </c>
      <c r="E13" s="219" t="s">
        <v>81</v>
      </c>
      <c r="F13" s="217">
        <f t="shared" si="4"/>
        <v>720365</v>
      </c>
      <c r="G13" s="217">
        <f t="shared" si="4"/>
        <v>505837</v>
      </c>
      <c r="H13" s="217">
        <f t="shared" si="4"/>
        <v>807515</v>
      </c>
      <c r="I13" s="217">
        <v>0</v>
      </c>
      <c r="J13" s="217">
        <v>0</v>
      </c>
      <c r="K13" s="217">
        <f>H13+I13+J13</f>
        <v>807515</v>
      </c>
      <c r="L13" s="339">
        <f t="shared" si="1"/>
        <v>112.09803363572632</v>
      </c>
    </row>
    <row r="14" spans="1:12" ht="11.25" customHeight="1" x14ac:dyDescent="0.25">
      <c r="A14" s="248">
        <v>10</v>
      </c>
      <c r="B14" s="284">
        <v>101</v>
      </c>
      <c r="C14" s="285" t="s">
        <v>270</v>
      </c>
      <c r="D14" s="282">
        <v>611200</v>
      </c>
      <c r="E14" s="282" t="s">
        <v>48</v>
      </c>
      <c r="F14" s="283">
        <f>F15+F16+F17+F18+F20+F21+F19</f>
        <v>390532</v>
      </c>
      <c r="G14" s="283">
        <f>G15+G16+G17+G18+G20+G21+G19</f>
        <v>243988</v>
      </c>
      <c r="H14" s="283">
        <f>H15+H16+H17+H18+H20+H21+H19</f>
        <v>438390</v>
      </c>
      <c r="I14" s="283">
        <f>I15+I16+I17+I18+I20+I21</f>
        <v>0</v>
      </c>
      <c r="J14" s="283">
        <f>J15+J16+J17+J18+J20+J21</f>
        <v>0</v>
      </c>
      <c r="K14" s="283">
        <f>K15+K16+K17+K18+K20+K21+K19</f>
        <v>438390</v>
      </c>
      <c r="L14" s="337">
        <f t="shared" si="1"/>
        <v>112.25456556697017</v>
      </c>
    </row>
    <row r="15" spans="1:12" ht="11.25" customHeight="1" x14ac:dyDescent="0.25">
      <c r="A15" s="248">
        <v>10</v>
      </c>
      <c r="B15" s="284">
        <v>101</v>
      </c>
      <c r="C15" s="285" t="s">
        <v>270</v>
      </c>
      <c r="D15" s="286">
        <v>611211</v>
      </c>
      <c r="E15" s="219" t="s">
        <v>49</v>
      </c>
      <c r="F15" s="217">
        <f t="shared" ref="F15:K15" si="5">F267+F305+F353+F385+F422+F472+F583</f>
        <v>31102</v>
      </c>
      <c r="G15" s="217">
        <f t="shared" si="5"/>
        <v>21043</v>
      </c>
      <c r="H15" s="217">
        <f t="shared" si="5"/>
        <v>33500</v>
      </c>
      <c r="I15" s="217">
        <f t="shared" si="5"/>
        <v>0</v>
      </c>
      <c r="J15" s="217">
        <f t="shared" si="5"/>
        <v>0</v>
      </c>
      <c r="K15" s="217">
        <f t="shared" si="5"/>
        <v>33500</v>
      </c>
      <c r="L15" s="339">
        <f t="shared" si="1"/>
        <v>107.71011510513793</v>
      </c>
    </row>
    <row r="16" spans="1:12" ht="11.25" customHeight="1" x14ac:dyDescent="0.25">
      <c r="A16" s="248">
        <v>10</v>
      </c>
      <c r="B16" s="284">
        <v>101</v>
      </c>
      <c r="C16" s="285" t="s">
        <v>270</v>
      </c>
      <c r="D16" s="219">
        <v>611221</v>
      </c>
      <c r="E16" s="219" t="s">
        <v>50</v>
      </c>
      <c r="F16" s="217">
        <f t="shared" ref="F16:H17" si="6">F242+F268+F306+F354+F386+F423+F473+F584</f>
        <v>217230</v>
      </c>
      <c r="G16" s="217">
        <f t="shared" si="6"/>
        <v>136299</v>
      </c>
      <c r="H16" s="217">
        <f t="shared" si="6"/>
        <v>228690</v>
      </c>
      <c r="I16" s="217">
        <v>0</v>
      </c>
      <c r="J16" s="217">
        <v>0</v>
      </c>
      <c r="K16" s="217">
        <f t="shared" ref="K16:K50" si="7">H16+I16+J16</f>
        <v>228690</v>
      </c>
      <c r="L16" s="339">
        <f t="shared" si="1"/>
        <v>105.27551443170833</v>
      </c>
    </row>
    <row r="17" spans="1:12" ht="10.5" customHeight="1" x14ac:dyDescent="0.25">
      <c r="A17" s="248">
        <v>10</v>
      </c>
      <c r="B17" s="284">
        <v>101</v>
      </c>
      <c r="C17" s="285" t="s">
        <v>270</v>
      </c>
      <c r="D17" s="219">
        <v>611224</v>
      </c>
      <c r="E17" s="219" t="s">
        <v>51</v>
      </c>
      <c r="F17" s="217">
        <f t="shared" si="6"/>
        <v>49500</v>
      </c>
      <c r="G17" s="217">
        <f t="shared" si="6"/>
        <v>43343</v>
      </c>
      <c r="H17" s="217">
        <f t="shared" si="6"/>
        <v>54500</v>
      </c>
      <c r="I17" s="217">
        <v>0</v>
      </c>
      <c r="J17" s="217">
        <v>0</v>
      </c>
      <c r="K17" s="217">
        <f t="shared" si="7"/>
        <v>54500</v>
      </c>
      <c r="L17" s="339">
        <f t="shared" si="1"/>
        <v>110.1010101010101</v>
      </c>
    </row>
    <row r="18" spans="1:12" ht="11.25" customHeight="1" x14ac:dyDescent="0.25">
      <c r="A18" s="248">
        <v>10</v>
      </c>
      <c r="B18" s="284">
        <v>101</v>
      </c>
      <c r="C18" s="285" t="s">
        <v>270</v>
      </c>
      <c r="D18" s="219">
        <v>611225</v>
      </c>
      <c r="E18" s="219" t="s">
        <v>52</v>
      </c>
      <c r="F18" s="217">
        <f>F270+F475+F586+F356</f>
        <v>30000</v>
      </c>
      <c r="G18" s="217">
        <f>G270+G475+G586+G356</f>
        <v>4961</v>
      </c>
      <c r="H18" s="217">
        <f>H270+H475+H586+H356</f>
        <v>44000</v>
      </c>
      <c r="I18" s="217">
        <f>I270+I475+I586</f>
        <v>0</v>
      </c>
      <c r="J18" s="217">
        <f>J270+J475+J586</f>
        <v>0</v>
      </c>
      <c r="K18" s="217">
        <f t="shared" si="7"/>
        <v>44000</v>
      </c>
      <c r="L18" s="339">
        <f t="shared" si="1"/>
        <v>146.66666666666666</v>
      </c>
    </row>
    <row r="19" spans="1:12" ht="11.25" customHeight="1" x14ac:dyDescent="0.25">
      <c r="A19" s="248">
        <v>10</v>
      </c>
      <c r="B19" s="284">
        <v>101</v>
      </c>
      <c r="C19" s="285" t="s">
        <v>270</v>
      </c>
      <c r="D19" s="219">
        <v>611226</v>
      </c>
      <c r="E19" s="219" t="s">
        <v>479</v>
      </c>
      <c r="F19" s="217">
        <f>F244+F271+F308+F357+F388+F425+F476+F587</f>
        <v>27700</v>
      </c>
      <c r="G19" s="217">
        <f>G244+G271+G308+G357+G388+G425+G476+G587</f>
        <v>8900</v>
      </c>
      <c r="H19" s="217">
        <f>H244+H271+H308+H357+H388+H425+H476+H587</f>
        <v>29700</v>
      </c>
      <c r="I19" s="217">
        <v>0</v>
      </c>
      <c r="J19" s="217">
        <v>0</v>
      </c>
      <c r="K19" s="217">
        <f t="shared" si="7"/>
        <v>29700</v>
      </c>
      <c r="L19" s="339">
        <f t="shared" si="1"/>
        <v>107.22021660649818</v>
      </c>
    </row>
    <row r="20" spans="1:12" ht="11.25" customHeight="1" x14ac:dyDescent="0.25">
      <c r="A20" s="248">
        <v>10</v>
      </c>
      <c r="B20" s="284">
        <v>101</v>
      </c>
      <c r="C20" s="285" t="s">
        <v>270</v>
      </c>
      <c r="D20" s="219">
        <v>611227</v>
      </c>
      <c r="E20" s="219" t="s">
        <v>53</v>
      </c>
      <c r="F20" s="217">
        <f t="shared" ref="F20:H21" si="8">F477</f>
        <v>30000</v>
      </c>
      <c r="G20" s="217">
        <f t="shared" si="8"/>
        <v>27540</v>
      </c>
      <c r="H20" s="217">
        <f t="shared" si="8"/>
        <v>40000</v>
      </c>
      <c r="I20" s="217">
        <v>0</v>
      </c>
      <c r="J20" s="217">
        <v>0</v>
      </c>
      <c r="K20" s="217">
        <f t="shared" si="7"/>
        <v>40000</v>
      </c>
      <c r="L20" s="339">
        <f t="shared" si="1"/>
        <v>133.33333333333331</v>
      </c>
    </row>
    <row r="21" spans="1:12" ht="10.5" customHeight="1" x14ac:dyDescent="0.25">
      <c r="A21" s="248">
        <v>10</v>
      </c>
      <c r="B21" s="284">
        <v>101</v>
      </c>
      <c r="C21" s="285" t="s">
        <v>270</v>
      </c>
      <c r="D21" s="219">
        <v>611229</v>
      </c>
      <c r="E21" s="219" t="s">
        <v>131</v>
      </c>
      <c r="F21" s="217">
        <f t="shared" si="8"/>
        <v>5000</v>
      </c>
      <c r="G21" s="217">
        <f t="shared" si="8"/>
        <v>1902</v>
      </c>
      <c r="H21" s="217">
        <f t="shared" si="8"/>
        <v>8000</v>
      </c>
      <c r="I21" s="217">
        <v>0</v>
      </c>
      <c r="J21" s="217">
        <v>0</v>
      </c>
      <c r="K21" s="217">
        <f t="shared" si="7"/>
        <v>8000</v>
      </c>
      <c r="L21" s="339">
        <f t="shared" si="1"/>
        <v>160</v>
      </c>
    </row>
    <row r="22" spans="1:12" ht="11.25" customHeight="1" x14ac:dyDescent="0.25">
      <c r="A22" s="248">
        <v>10</v>
      </c>
      <c r="B22" s="284">
        <v>101</v>
      </c>
      <c r="C22" s="285" t="s">
        <v>270</v>
      </c>
      <c r="D22" s="282">
        <v>612000</v>
      </c>
      <c r="E22" s="282" t="s">
        <v>82</v>
      </c>
      <c r="F22" s="283">
        <f>F23</f>
        <v>252524</v>
      </c>
      <c r="G22" s="283">
        <f>G23</f>
        <v>177015</v>
      </c>
      <c r="H22" s="283">
        <f>H23</f>
        <v>290135</v>
      </c>
      <c r="I22" s="283">
        <f>I23</f>
        <v>0</v>
      </c>
      <c r="J22" s="283">
        <f>J23</f>
        <v>0</v>
      </c>
      <c r="K22" s="283">
        <f t="shared" si="7"/>
        <v>290135</v>
      </c>
      <c r="L22" s="337">
        <f t="shared" si="1"/>
        <v>114.89402987438817</v>
      </c>
    </row>
    <row r="23" spans="1:12" ht="11.25" customHeight="1" x14ac:dyDescent="0.25">
      <c r="A23" s="248">
        <v>10</v>
      </c>
      <c r="B23" s="284">
        <v>101</v>
      </c>
      <c r="C23" s="285" t="s">
        <v>270</v>
      </c>
      <c r="D23" s="219">
        <v>612110</v>
      </c>
      <c r="E23" s="219" t="s">
        <v>83</v>
      </c>
      <c r="F23" s="217">
        <f>F246+F273+F310+F359+F390+F427+F480+F589</f>
        <v>252524</v>
      </c>
      <c r="G23" s="217">
        <f>G246+G273+G310+G359+G390+G427+G480+G589</f>
        <v>177015</v>
      </c>
      <c r="H23" s="217">
        <f>H246+H273+H310+H359+H390+H427+H480+H589</f>
        <v>290135</v>
      </c>
      <c r="I23" s="217"/>
      <c r="J23" s="217"/>
      <c r="K23" s="217">
        <f t="shared" si="7"/>
        <v>290135</v>
      </c>
      <c r="L23" s="339">
        <f t="shared" si="1"/>
        <v>114.89402987438817</v>
      </c>
    </row>
    <row r="24" spans="1:12" ht="12.75" customHeight="1" x14ac:dyDescent="0.25">
      <c r="A24" s="248">
        <v>10</v>
      </c>
      <c r="B24" s="284">
        <v>101</v>
      </c>
      <c r="C24" s="285" t="s">
        <v>270</v>
      </c>
      <c r="D24" s="282">
        <v>613000</v>
      </c>
      <c r="E24" s="282" t="s">
        <v>57</v>
      </c>
      <c r="F24" s="283">
        <f>F25+F32+F37+F51+F60+F64+F66+F79+F84</f>
        <v>1956421</v>
      </c>
      <c r="G24" s="283">
        <f>G25+G32+G37+G51+G60+G64+G66+G79+G84</f>
        <v>1266003</v>
      </c>
      <c r="H24" s="283">
        <f>H25+H32+H37+H51+H60+H64+H66+H79+H84</f>
        <v>966850</v>
      </c>
      <c r="I24" s="283">
        <f>I25+I32+I37+I51+I60+I64+I66+I79+I84</f>
        <v>1860000</v>
      </c>
      <c r="J24" s="283">
        <f>J25+J32+J37+J51+J60+J64+J66+J79+J84</f>
        <v>500</v>
      </c>
      <c r="K24" s="283">
        <f t="shared" si="7"/>
        <v>2827350</v>
      </c>
      <c r="L24" s="337">
        <f t="shared" si="1"/>
        <v>144.5164409909728</v>
      </c>
    </row>
    <row r="25" spans="1:12" ht="12" customHeight="1" x14ac:dyDescent="0.25">
      <c r="A25" s="248">
        <v>10</v>
      </c>
      <c r="B25" s="284">
        <v>101</v>
      </c>
      <c r="C25" s="285" t="s">
        <v>270</v>
      </c>
      <c r="D25" s="287">
        <v>613100</v>
      </c>
      <c r="E25" s="282" t="s">
        <v>87</v>
      </c>
      <c r="F25" s="283">
        <f t="shared" ref="F25:K25" si="9">F26+F27+F28+F29+F30+F31</f>
        <v>27000</v>
      </c>
      <c r="G25" s="283">
        <f t="shared" si="9"/>
        <v>16435</v>
      </c>
      <c r="H25" s="283">
        <f t="shared" si="9"/>
        <v>39900</v>
      </c>
      <c r="I25" s="283">
        <f t="shared" si="9"/>
        <v>0</v>
      </c>
      <c r="J25" s="283">
        <f t="shared" si="9"/>
        <v>0</v>
      </c>
      <c r="K25" s="283">
        <f t="shared" si="9"/>
        <v>39900</v>
      </c>
      <c r="L25" s="337">
        <f t="shared" si="1"/>
        <v>147.77777777777777</v>
      </c>
    </row>
    <row r="26" spans="1:12" ht="12" customHeight="1" x14ac:dyDescent="0.25">
      <c r="A26" s="248">
        <v>10</v>
      </c>
      <c r="B26" s="284">
        <v>101</v>
      </c>
      <c r="C26" s="285" t="s">
        <v>270</v>
      </c>
      <c r="D26" s="288">
        <v>613114</v>
      </c>
      <c r="E26" s="219" t="s">
        <v>249</v>
      </c>
      <c r="F26" s="217">
        <v>2000</v>
      </c>
      <c r="G26" s="217">
        <v>130</v>
      </c>
      <c r="H26" s="217">
        <v>2900</v>
      </c>
      <c r="I26" s="217">
        <v>0</v>
      </c>
      <c r="J26" s="217">
        <v>0</v>
      </c>
      <c r="K26" s="217">
        <f t="shared" si="7"/>
        <v>2900</v>
      </c>
      <c r="L26" s="339">
        <f t="shared" si="1"/>
        <v>145</v>
      </c>
    </row>
    <row r="27" spans="1:12" ht="11.25" customHeight="1" x14ac:dyDescent="0.25">
      <c r="A27" s="248">
        <v>10</v>
      </c>
      <c r="B27" s="284">
        <v>101</v>
      </c>
      <c r="C27" s="285" t="s">
        <v>270</v>
      </c>
      <c r="D27" s="288" t="s">
        <v>598</v>
      </c>
      <c r="E27" s="219" t="s">
        <v>282</v>
      </c>
      <c r="F27" s="217">
        <v>1500</v>
      </c>
      <c r="G27" s="217">
        <v>687</v>
      </c>
      <c r="H27" s="217">
        <v>2500</v>
      </c>
      <c r="I27" s="217">
        <v>0</v>
      </c>
      <c r="J27" s="217">
        <v>0</v>
      </c>
      <c r="K27" s="217">
        <f t="shared" si="7"/>
        <v>2500</v>
      </c>
      <c r="L27" s="339">
        <f t="shared" si="1"/>
        <v>166.66666666666669</v>
      </c>
    </row>
    <row r="28" spans="1:12" ht="11.25" customHeight="1" x14ac:dyDescent="0.25">
      <c r="A28" s="248">
        <v>10</v>
      </c>
      <c r="B28" s="284">
        <v>101</v>
      </c>
      <c r="C28" s="285" t="s">
        <v>270</v>
      </c>
      <c r="D28" s="288" t="s">
        <v>599</v>
      </c>
      <c r="E28" s="219" t="s">
        <v>283</v>
      </c>
      <c r="F28" s="217">
        <f>F484</f>
        <v>15000</v>
      </c>
      <c r="G28" s="217">
        <f>G484</f>
        <v>13347</v>
      </c>
      <c r="H28" s="217">
        <f>H484</f>
        <v>25000</v>
      </c>
      <c r="I28" s="217">
        <v>0</v>
      </c>
      <c r="J28" s="217">
        <v>0</v>
      </c>
      <c r="K28" s="217">
        <f t="shared" si="7"/>
        <v>25000</v>
      </c>
      <c r="L28" s="339">
        <f t="shared" si="1"/>
        <v>166.66666666666669</v>
      </c>
    </row>
    <row r="29" spans="1:12" ht="11.25" customHeight="1" x14ac:dyDescent="0.25">
      <c r="A29" s="248">
        <v>10</v>
      </c>
      <c r="B29" s="284">
        <v>101</v>
      </c>
      <c r="C29" s="285" t="s">
        <v>270</v>
      </c>
      <c r="D29" s="288">
        <v>613124</v>
      </c>
      <c r="E29" s="219" t="s">
        <v>250</v>
      </c>
      <c r="F29" s="217">
        <v>3000</v>
      </c>
      <c r="G29" s="217">
        <v>732</v>
      </c>
      <c r="H29" s="217">
        <v>3000</v>
      </c>
      <c r="I29" s="217">
        <v>0</v>
      </c>
      <c r="J29" s="217">
        <v>0</v>
      </c>
      <c r="K29" s="217">
        <f t="shared" si="7"/>
        <v>3000</v>
      </c>
      <c r="L29" s="339">
        <f t="shared" si="1"/>
        <v>100</v>
      </c>
    </row>
    <row r="30" spans="1:12" ht="11.25" customHeight="1" x14ac:dyDescent="0.25">
      <c r="A30" s="248">
        <v>10</v>
      </c>
      <c r="B30" s="284">
        <v>101</v>
      </c>
      <c r="C30" s="285" t="s">
        <v>270</v>
      </c>
      <c r="D30" s="288">
        <v>613125</v>
      </c>
      <c r="E30" s="219" t="s">
        <v>251</v>
      </c>
      <c r="F30" s="217">
        <v>3500</v>
      </c>
      <c r="G30" s="217">
        <v>1380</v>
      </c>
      <c r="H30" s="217">
        <v>4000</v>
      </c>
      <c r="I30" s="217">
        <v>0</v>
      </c>
      <c r="J30" s="217">
        <v>0</v>
      </c>
      <c r="K30" s="217">
        <f t="shared" si="7"/>
        <v>4000</v>
      </c>
      <c r="L30" s="339">
        <f t="shared" si="1"/>
        <v>114.28571428571428</v>
      </c>
    </row>
    <row r="31" spans="1:12" ht="11.25" customHeight="1" x14ac:dyDescent="0.25">
      <c r="A31" s="248">
        <v>10</v>
      </c>
      <c r="B31" s="284">
        <v>101</v>
      </c>
      <c r="C31" s="285" t="s">
        <v>270</v>
      </c>
      <c r="D31" s="288">
        <v>613191</v>
      </c>
      <c r="E31" s="219" t="s">
        <v>252</v>
      </c>
      <c r="F31" s="217">
        <v>2000</v>
      </c>
      <c r="G31" s="217">
        <v>159</v>
      </c>
      <c r="H31" s="217">
        <v>2500</v>
      </c>
      <c r="I31" s="217">
        <v>0</v>
      </c>
      <c r="J31" s="217">
        <v>0</v>
      </c>
      <c r="K31" s="217">
        <f t="shared" si="7"/>
        <v>2500</v>
      </c>
      <c r="L31" s="339">
        <f t="shared" si="1"/>
        <v>125</v>
      </c>
    </row>
    <row r="32" spans="1:12" ht="11.25" customHeight="1" x14ac:dyDescent="0.25">
      <c r="A32" s="248">
        <v>10</v>
      </c>
      <c r="B32" s="284">
        <v>101</v>
      </c>
      <c r="C32" s="285" t="s">
        <v>270</v>
      </c>
      <c r="D32" s="287">
        <v>613200</v>
      </c>
      <c r="E32" s="282" t="s">
        <v>84</v>
      </c>
      <c r="F32" s="283">
        <f t="shared" ref="F32:K32" si="10">F34+F35+F36+F33</f>
        <v>49000</v>
      </c>
      <c r="G32" s="283">
        <f t="shared" si="10"/>
        <v>27268</v>
      </c>
      <c r="H32" s="283">
        <f t="shared" si="10"/>
        <v>51000</v>
      </c>
      <c r="I32" s="283">
        <f t="shared" si="10"/>
        <v>0</v>
      </c>
      <c r="J32" s="283">
        <f t="shared" si="10"/>
        <v>0</v>
      </c>
      <c r="K32" s="283">
        <f t="shared" si="10"/>
        <v>51000</v>
      </c>
      <c r="L32" s="339">
        <f t="shared" si="1"/>
        <v>104.08163265306123</v>
      </c>
    </row>
    <row r="33" spans="1:12" ht="11.25" customHeight="1" x14ac:dyDescent="0.25">
      <c r="A33" s="248">
        <v>10</v>
      </c>
      <c r="B33" s="284">
        <v>101</v>
      </c>
      <c r="C33" s="285" t="s">
        <v>270</v>
      </c>
      <c r="D33" s="289">
        <v>613211</v>
      </c>
      <c r="E33" s="205" t="s">
        <v>502</v>
      </c>
      <c r="F33" s="217">
        <f t="shared" ref="F33:K33" si="11">F486</f>
        <v>3000</v>
      </c>
      <c r="G33" s="217">
        <f t="shared" si="11"/>
        <v>151</v>
      </c>
      <c r="H33" s="217">
        <f t="shared" si="11"/>
        <v>1000</v>
      </c>
      <c r="I33" s="217">
        <f t="shared" si="11"/>
        <v>0</v>
      </c>
      <c r="J33" s="217">
        <f t="shared" si="11"/>
        <v>0</v>
      </c>
      <c r="K33" s="217">
        <f t="shared" si="11"/>
        <v>1000</v>
      </c>
      <c r="L33" s="339">
        <f t="shared" si="1"/>
        <v>33.333333333333329</v>
      </c>
    </row>
    <row r="34" spans="1:12" ht="10.5" customHeight="1" x14ac:dyDescent="0.25">
      <c r="A34" s="248">
        <v>10</v>
      </c>
      <c r="B34" s="284">
        <v>101</v>
      </c>
      <c r="C34" s="285" t="s">
        <v>270</v>
      </c>
      <c r="D34" s="286">
        <v>613211</v>
      </c>
      <c r="E34" s="219" t="s">
        <v>85</v>
      </c>
      <c r="F34" s="217">
        <f t="shared" ref="F34:H35" si="12">F487</f>
        <v>26000</v>
      </c>
      <c r="G34" s="217">
        <f t="shared" si="12"/>
        <v>22717</v>
      </c>
      <c r="H34" s="217">
        <f t="shared" si="12"/>
        <v>30000</v>
      </c>
      <c r="I34" s="217">
        <v>0</v>
      </c>
      <c r="J34" s="217">
        <v>0</v>
      </c>
      <c r="K34" s="217">
        <f t="shared" si="7"/>
        <v>30000</v>
      </c>
      <c r="L34" s="339">
        <f t="shared" si="1"/>
        <v>115.38461538461537</v>
      </c>
    </row>
    <row r="35" spans="1:12" ht="10.5" customHeight="1" x14ac:dyDescent="0.25">
      <c r="A35" s="248">
        <v>10</v>
      </c>
      <c r="B35" s="284">
        <v>101</v>
      </c>
      <c r="C35" s="285" t="s">
        <v>270</v>
      </c>
      <c r="D35" s="286">
        <v>613212</v>
      </c>
      <c r="E35" s="219" t="s">
        <v>217</v>
      </c>
      <c r="F35" s="217">
        <f t="shared" si="12"/>
        <v>15000</v>
      </c>
      <c r="G35" s="217">
        <f t="shared" si="12"/>
        <v>0</v>
      </c>
      <c r="H35" s="217">
        <f t="shared" si="12"/>
        <v>15000</v>
      </c>
      <c r="I35" s="217">
        <v>0</v>
      </c>
      <c r="J35" s="217">
        <v>0</v>
      </c>
      <c r="K35" s="217">
        <f t="shared" si="7"/>
        <v>15000</v>
      </c>
      <c r="L35" s="339">
        <f t="shared" si="1"/>
        <v>100</v>
      </c>
    </row>
    <row r="36" spans="1:12" ht="11.25" customHeight="1" x14ac:dyDescent="0.25">
      <c r="A36" s="248">
        <v>10</v>
      </c>
      <c r="B36" s="284">
        <v>101</v>
      </c>
      <c r="C36" s="285" t="s">
        <v>270</v>
      </c>
      <c r="D36" s="286">
        <v>613215</v>
      </c>
      <c r="E36" s="219" t="s">
        <v>149</v>
      </c>
      <c r="F36" s="217">
        <f>F592</f>
        <v>5000</v>
      </c>
      <c r="G36" s="217">
        <f>G592</f>
        <v>4400</v>
      </c>
      <c r="H36" s="217">
        <f>H592</f>
        <v>5000</v>
      </c>
      <c r="I36" s="217">
        <v>0</v>
      </c>
      <c r="J36" s="217">
        <v>0</v>
      </c>
      <c r="K36" s="217">
        <f t="shared" si="7"/>
        <v>5000</v>
      </c>
      <c r="L36" s="339">
        <f t="shared" si="1"/>
        <v>100</v>
      </c>
    </row>
    <row r="37" spans="1:12" ht="13.5" customHeight="1" x14ac:dyDescent="0.25">
      <c r="A37" s="248">
        <v>10</v>
      </c>
      <c r="B37" s="284">
        <v>101</v>
      </c>
      <c r="C37" s="285" t="s">
        <v>270</v>
      </c>
      <c r="D37" s="290">
        <v>613300</v>
      </c>
      <c r="E37" s="282" t="s">
        <v>216</v>
      </c>
      <c r="F37" s="198">
        <f>F39+F40+F41+F42+F43+F49+F44+F50+F38</f>
        <v>347232</v>
      </c>
      <c r="G37" s="198">
        <f>G39+G40+G41+G42+G43+G49+G44+G50+G38</f>
        <v>261997</v>
      </c>
      <c r="H37" s="198">
        <f>H39+H40+H41+H42+H43+H49+H44+H50+H38</f>
        <v>73700</v>
      </c>
      <c r="I37" s="198">
        <f>I39+I40+I41+I42+I43+I49+I44+I50+I38</f>
        <v>450000</v>
      </c>
      <c r="J37" s="198">
        <f>J39+J40+J41+J42+J43+J49+J44+J50</f>
        <v>0</v>
      </c>
      <c r="K37" s="198">
        <f>K39+K40+K41+K42+K43+K49+K44+K50+K38</f>
        <v>523700</v>
      </c>
      <c r="L37" s="339">
        <f t="shared" si="1"/>
        <v>150.82135287070315</v>
      </c>
    </row>
    <row r="38" spans="1:12" ht="11.25" customHeight="1" x14ac:dyDescent="0.25">
      <c r="A38" s="242">
        <v>10</v>
      </c>
      <c r="B38" s="191">
        <v>101</v>
      </c>
      <c r="C38" s="291" t="s">
        <v>270</v>
      </c>
      <c r="D38" s="292">
        <v>613311</v>
      </c>
      <c r="E38" s="205" t="s">
        <v>503</v>
      </c>
      <c r="F38" s="217">
        <f>F490</f>
        <v>3000</v>
      </c>
      <c r="G38" s="217">
        <f>G490</f>
        <v>49</v>
      </c>
      <c r="H38" s="217">
        <f>H490</f>
        <v>2000</v>
      </c>
      <c r="I38" s="217">
        <f>I490</f>
        <v>0</v>
      </c>
      <c r="J38" s="217">
        <f>J490</f>
        <v>0</v>
      </c>
      <c r="K38" s="217">
        <f t="shared" si="7"/>
        <v>2000</v>
      </c>
      <c r="L38" s="339">
        <f t="shared" si="1"/>
        <v>66.666666666666657</v>
      </c>
    </row>
    <row r="39" spans="1:12" ht="12" customHeight="1" x14ac:dyDescent="0.25">
      <c r="A39" s="248">
        <v>10</v>
      </c>
      <c r="B39" s="284">
        <v>101</v>
      </c>
      <c r="C39" s="285" t="s">
        <v>270</v>
      </c>
      <c r="D39" s="219">
        <v>613311</v>
      </c>
      <c r="E39" s="219" t="s">
        <v>171</v>
      </c>
      <c r="F39" s="217">
        <f t="shared" ref="F39:H40" si="13">F491</f>
        <v>10000</v>
      </c>
      <c r="G39" s="217">
        <f t="shared" si="13"/>
        <v>6357</v>
      </c>
      <c r="H39" s="217">
        <f t="shared" si="13"/>
        <v>10000</v>
      </c>
      <c r="I39" s="217">
        <v>0</v>
      </c>
      <c r="J39" s="217">
        <v>0</v>
      </c>
      <c r="K39" s="217">
        <f t="shared" si="7"/>
        <v>10000</v>
      </c>
      <c r="L39" s="339">
        <f t="shared" si="1"/>
        <v>100</v>
      </c>
    </row>
    <row r="40" spans="1:12" ht="12" customHeight="1" x14ac:dyDescent="0.25">
      <c r="A40" s="248">
        <v>10</v>
      </c>
      <c r="B40" s="284">
        <v>101</v>
      </c>
      <c r="C40" s="285" t="s">
        <v>270</v>
      </c>
      <c r="D40" s="219">
        <v>613312</v>
      </c>
      <c r="E40" s="219" t="s">
        <v>172</v>
      </c>
      <c r="F40" s="217">
        <f t="shared" si="13"/>
        <v>5200</v>
      </c>
      <c r="G40" s="217">
        <f t="shared" si="13"/>
        <v>3749</v>
      </c>
      <c r="H40" s="217">
        <f t="shared" si="13"/>
        <v>5200</v>
      </c>
      <c r="I40" s="217">
        <v>0</v>
      </c>
      <c r="J40" s="217">
        <v>0</v>
      </c>
      <c r="K40" s="217">
        <f t="shared" si="7"/>
        <v>5200</v>
      </c>
      <c r="L40" s="339">
        <f t="shared" si="1"/>
        <v>100</v>
      </c>
    </row>
    <row r="41" spans="1:12" ht="11.25" customHeight="1" x14ac:dyDescent="0.25">
      <c r="A41" s="248">
        <v>10</v>
      </c>
      <c r="B41" s="284">
        <v>101</v>
      </c>
      <c r="C41" s="285" t="s">
        <v>270</v>
      </c>
      <c r="D41" s="219">
        <v>613313</v>
      </c>
      <c r="E41" s="219" t="s">
        <v>173</v>
      </c>
      <c r="F41" s="217">
        <f>F276</f>
        <v>7000</v>
      </c>
      <c r="G41" s="217">
        <f>G276</f>
        <v>5184</v>
      </c>
      <c r="H41" s="217">
        <f>H276</f>
        <v>7000</v>
      </c>
      <c r="I41" s="217">
        <v>0</v>
      </c>
      <c r="J41" s="217">
        <v>0</v>
      </c>
      <c r="K41" s="217">
        <f t="shared" si="7"/>
        <v>7000</v>
      </c>
      <c r="L41" s="339">
        <f t="shared" si="1"/>
        <v>100</v>
      </c>
    </row>
    <row r="42" spans="1:12" ht="11.25" customHeight="1" x14ac:dyDescent="0.25">
      <c r="A42" s="248">
        <v>10</v>
      </c>
      <c r="B42" s="284">
        <v>101</v>
      </c>
      <c r="C42" s="285" t="s">
        <v>270</v>
      </c>
      <c r="D42" s="219">
        <v>613314</v>
      </c>
      <c r="E42" s="219" t="s">
        <v>150</v>
      </c>
      <c r="F42" s="217">
        <f>F493</f>
        <v>30000</v>
      </c>
      <c r="G42" s="217">
        <f>G493</f>
        <v>13337</v>
      </c>
      <c r="H42" s="217">
        <f>H493</f>
        <v>30000</v>
      </c>
      <c r="I42" s="217">
        <v>0</v>
      </c>
      <c r="J42" s="217">
        <v>0</v>
      </c>
      <c r="K42" s="217">
        <f t="shared" si="7"/>
        <v>30000</v>
      </c>
      <c r="L42" s="339">
        <f t="shared" si="1"/>
        <v>100</v>
      </c>
    </row>
    <row r="43" spans="1:12" ht="11.25" customHeight="1" x14ac:dyDescent="0.25">
      <c r="A43" s="248">
        <v>10</v>
      </c>
      <c r="B43" s="284">
        <v>101</v>
      </c>
      <c r="C43" s="285" t="s">
        <v>270</v>
      </c>
      <c r="D43" s="219">
        <v>613316</v>
      </c>
      <c r="E43" s="219" t="s">
        <v>253</v>
      </c>
      <c r="F43" s="217">
        <f>F494+F362</f>
        <v>1500</v>
      </c>
      <c r="G43" s="217">
        <f>G494+G362</f>
        <v>864</v>
      </c>
      <c r="H43" s="217">
        <f>H494+H362</f>
        <v>4500</v>
      </c>
      <c r="I43" s="217">
        <v>0</v>
      </c>
      <c r="J43" s="217">
        <v>0</v>
      </c>
      <c r="K43" s="217">
        <f t="shared" si="7"/>
        <v>4500</v>
      </c>
      <c r="L43" s="339">
        <f t="shared" si="1"/>
        <v>300</v>
      </c>
    </row>
    <row r="44" spans="1:12" ht="12" customHeight="1" x14ac:dyDescent="0.25">
      <c r="A44" s="248">
        <v>10</v>
      </c>
      <c r="B44" s="284">
        <v>101</v>
      </c>
      <c r="C44" s="285" t="s">
        <v>270</v>
      </c>
      <c r="D44" s="219">
        <v>613321</v>
      </c>
      <c r="E44" s="219" t="s">
        <v>115</v>
      </c>
      <c r="F44" s="217">
        <f>F495</f>
        <v>12000</v>
      </c>
      <c r="G44" s="217">
        <f>G495</f>
        <v>7498</v>
      </c>
      <c r="H44" s="217">
        <f>H495</f>
        <v>12000</v>
      </c>
      <c r="I44" s="217">
        <v>0</v>
      </c>
      <c r="J44" s="217">
        <v>0</v>
      </c>
      <c r="K44" s="217">
        <f t="shared" si="7"/>
        <v>12000</v>
      </c>
      <c r="L44" s="339">
        <v>100</v>
      </c>
    </row>
    <row r="45" spans="1:12" ht="11.25" customHeight="1" x14ac:dyDescent="0.25">
      <c r="A45" s="414" t="s">
        <v>276</v>
      </c>
      <c r="B45" s="414"/>
      <c r="C45" s="414"/>
      <c r="D45" s="415"/>
      <c r="E45" s="415"/>
      <c r="F45" s="51"/>
      <c r="G45" s="52"/>
      <c r="H45" s="51"/>
      <c r="I45" s="51"/>
      <c r="J45" s="51"/>
      <c r="K45" s="51"/>
      <c r="L45" s="5"/>
    </row>
    <row r="46" spans="1:12" ht="26.25" customHeight="1" x14ac:dyDescent="0.25">
      <c r="A46" s="400" t="s">
        <v>77</v>
      </c>
      <c r="B46" s="402" t="s">
        <v>267</v>
      </c>
      <c r="C46" s="402" t="s">
        <v>268</v>
      </c>
      <c r="D46" s="404" t="s">
        <v>269</v>
      </c>
      <c r="E46" s="406" t="s">
        <v>78</v>
      </c>
      <c r="F46" s="408" t="s">
        <v>501</v>
      </c>
      <c r="G46" s="408" t="s">
        <v>556</v>
      </c>
      <c r="H46" s="390" t="s">
        <v>555</v>
      </c>
      <c r="I46" s="390"/>
      <c r="J46" s="390"/>
      <c r="K46" s="390"/>
      <c r="L46" s="410" t="s">
        <v>290</v>
      </c>
    </row>
    <row r="47" spans="1:12" ht="40.5" customHeight="1" x14ac:dyDescent="0.25">
      <c r="A47" s="401"/>
      <c r="B47" s="403"/>
      <c r="C47" s="403"/>
      <c r="D47" s="405"/>
      <c r="E47" s="407"/>
      <c r="F47" s="409"/>
      <c r="G47" s="409"/>
      <c r="H47" s="266" t="s">
        <v>285</v>
      </c>
      <c r="I47" s="266" t="s">
        <v>286</v>
      </c>
      <c r="J47" s="266" t="s">
        <v>287</v>
      </c>
      <c r="K47" s="267" t="s">
        <v>288</v>
      </c>
      <c r="L47" s="411"/>
    </row>
    <row r="48" spans="1:12" ht="8.25" customHeight="1" x14ac:dyDescent="0.25">
      <c r="A48" s="268">
        <v>1</v>
      </c>
      <c r="B48" s="269">
        <v>2</v>
      </c>
      <c r="C48" s="269">
        <v>3</v>
      </c>
      <c r="D48" s="270">
        <v>4</v>
      </c>
      <c r="E48" s="269">
        <v>5</v>
      </c>
      <c r="F48" s="270">
        <v>6</v>
      </c>
      <c r="G48" s="270">
        <v>7</v>
      </c>
      <c r="H48" s="270">
        <v>8</v>
      </c>
      <c r="I48" s="270">
        <v>9</v>
      </c>
      <c r="J48" s="270">
        <v>10</v>
      </c>
      <c r="K48" s="270">
        <v>11</v>
      </c>
      <c r="L48" s="271">
        <v>12</v>
      </c>
    </row>
    <row r="49" spans="1:12" ht="12" customHeight="1" x14ac:dyDescent="0.25">
      <c r="A49" s="248">
        <v>10</v>
      </c>
      <c r="B49" s="284">
        <v>101</v>
      </c>
      <c r="C49" s="285" t="s">
        <v>270</v>
      </c>
      <c r="D49" s="219">
        <v>613324</v>
      </c>
      <c r="E49" s="219" t="s">
        <v>381</v>
      </c>
      <c r="F49" s="217">
        <f>F313</f>
        <v>275532</v>
      </c>
      <c r="G49" s="217">
        <f>G313</f>
        <v>223870</v>
      </c>
      <c r="H49" s="217">
        <f>H313</f>
        <v>0</v>
      </c>
      <c r="I49" s="217">
        <f>I313</f>
        <v>450000</v>
      </c>
      <c r="J49" s="217">
        <f>J313</f>
        <v>0</v>
      </c>
      <c r="K49" s="217">
        <f t="shared" si="7"/>
        <v>450000</v>
      </c>
      <c r="L49" s="339">
        <f t="shared" ref="L49:L93" si="14">K49/F49*100</f>
        <v>163.32041287400375</v>
      </c>
    </row>
    <row r="50" spans="1:12" ht="12.75" customHeight="1" x14ac:dyDescent="0.25">
      <c r="A50" s="248">
        <v>10</v>
      </c>
      <c r="B50" s="284">
        <v>101</v>
      </c>
      <c r="C50" s="285" t="s">
        <v>270</v>
      </c>
      <c r="D50" s="219">
        <v>613327</v>
      </c>
      <c r="E50" s="219" t="s">
        <v>423</v>
      </c>
      <c r="F50" s="217">
        <f>F496</f>
        <v>3000</v>
      </c>
      <c r="G50" s="217">
        <f>G496</f>
        <v>1089</v>
      </c>
      <c r="H50" s="217">
        <f>H496</f>
        <v>3000</v>
      </c>
      <c r="I50" s="217"/>
      <c r="J50" s="217"/>
      <c r="K50" s="217">
        <f t="shared" si="7"/>
        <v>3000</v>
      </c>
      <c r="L50" s="339">
        <f t="shared" si="14"/>
        <v>100</v>
      </c>
    </row>
    <row r="51" spans="1:12" ht="12.75" customHeight="1" x14ac:dyDescent="0.25">
      <c r="A51" s="248">
        <v>10</v>
      </c>
      <c r="B51" s="284">
        <v>101</v>
      </c>
      <c r="C51" s="285" t="s">
        <v>270</v>
      </c>
      <c r="D51" s="280">
        <v>613400</v>
      </c>
      <c r="E51" s="282" t="s">
        <v>88</v>
      </c>
      <c r="F51" s="283">
        <f t="shared" ref="F51:K51" si="15">F53+F54+F55+F56+F57+F58+F59+F52</f>
        <v>63513</v>
      </c>
      <c r="G51" s="283">
        <f t="shared" si="15"/>
        <v>40821</v>
      </c>
      <c r="H51" s="283">
        <f t="shared" si="15"/>
        <v>83200</v>
      </c>
      <c r="I51" s="283">
        <f t="shared" si="15"/>
        <v>0</v>
      </c>
      <c r="J51" s="283">
        <f t="shared" si="15"/>
        <v>0</v>
      </c>
      <c r="K51" s="283">
        <f t="shared" si="15"/>
        <v>83200</v>
      </c>
      <c r="L51" s="340">
        <f t="shared" si="14"/>
        <v>130.99680380394565</v>
      </c>
    </row>
    <row r="52" spans="1:12" ht="12" customHeight="1" x14ac:dyDescent="0.25">
      <c r="A52" s="242">
        <v>10</v>
      </c>
      <c r="B52" s="191">
        <v>101</v>
      </c>
      <c r="C52" s="291" t="s">
        <v>270</v>
      </c>
      <c r="D52" s="191">
        <v>613400</v>
      </c>
      <c r="E52" s="205" t="s">
        <v>504</v>
      </c>
      <c r="F52" s="217">
        <f>F498</f>
        <v>3000</v>
      </c>
      <c r="G52" s="217">
        <f>G498</f>
        <v>182</v>
      </c>
      <c r="H52" s="217">
        <f>H498</f>
        <v>3000</v>
      </c>
      <c r="I52" s="217">
        <f>I498</f>
        <v>0</v>
      </c>
      <c r="J52" s="217">
        <f>J498</f>
        <v>0</v>
      </c>
      <c r="K52" s="217">
        <f>H52+I52+J52</f>
        <v>3000</v>
      </c>
      <c r="L52" s="341">
        <f t="shared" si="14"/>
        <v>100</v>
      </c>
    </row>
    <row r="53" spans="1:12" ht="12" customHeight="1" x14ac:dyDescent="0.25">
      <c r="A53" s="248">
        <v>10</v>
      </c>
      <c r="B53" s="284">
        <v>101</v>
      </c>
      <c r="C53" s="285" t="s">
        <v>270</v>
      </c>
      <c r="D53" s="219">
        <v>613411</v>
      </c>
      <c r="E53" s="219" t="s">
        <v>284</v>
      </c>
      <c r="F53" s="217">
        <f t="shared" ref="F53:H54" si="16">F249+F277+F314+F363+F393+F430+F499+F593</f>
        <v>26600</v>
      </c>
      <c r="G53" s="217">
        <f t="shared" si="16"/>
        <v>20495</v>
      </c>
      <c r="H53" s="217">
        <f t="shared" si="16"/>
        <v>34600</v>
      </c>
      <c r="I53" s="217">
        <v>0</v>
      </c>
      <c r="J53" s="217">
        <v>0</v>
      </c>
      <c r="K53" s="217">
        <f>H53+I53+J53</f>
        <v>34600</v>
      </c>
      <c r="L53" s="341">
        <f t="shared" si="14"/>
        <v>130.0751879699248</v>
      </c>
    </row>
    <row r="54" spans="1:12" ht="12" customHeight="1" x14ac:dyDescent="0.25">
      <c r="A54" s="248">
        <v>10</v>
      </c>
      <c r="B54" s="284">
        <v>101</v>
      </c>
      <c r="C54" s="285" t="s">
        <v>270</v>
      </c>
      <c r="D54" s="219">
        <v>613412</v>
      </c>
      <c r="E54" s="219" t="s">
        <v>255</v>
      </c>
      <c r="F54" s="217">
        <f t="shared" si="16"/>
        <v>10513</v>
      </c>
      <c r="G54" s="217">
        <f t="shared" si="16"/>
        <v>3592</v>
      </c>
      <c r="H54" s="217">
        <f t="shared" si="16"/>
        <v>10250</v>
      </c>
      <c r="I54" s="217">
        <v>0</v>
      </c>
      <c r="J54" s="217">
        <v>0</v>
      </c>
      <c r="K54" s="217">
        <f t="shared" ref="K54:K126" si="17">H54+I54+J54</f>
        <v>10250</v>
      </c>
      <c r="L54" s="341">
        <f t="shared" si="14"/>
        <v>97.498335394273766</v>
      </c>
    </row>
    <row r="55" spans="1:12" ht="10.5" customHeight="1" x14ac:dyDescent="0.25">
      <c r="A55" s="248">
        <v>10</v>
      </c>
      <c r="B55" s="284">
        <v>101</v>
      </c>
      <c r="C55" s="285" t="s">
        <v>270</v>
      </c>
      <c r="D55" s="219">
        <v>613413</v>
      </c>
      <c r="E55" s="219" t="s">
        <v>254</v>
      </c>
      <c r="F55" s="217">
        <f t="shared" ref="F55:H56" si="18">F501</f>
        <v>4300</v>
      </c>
      <c r="G55" s="217">
        <f t="shared" si="18"/>
        <v>5199</v>
      </c>
      <c r="H55" s="217">
        <f t="shared" si="18"/>
        <v>6500</v>
      </c>
      <c r="I55" s="217">
        <v>0</v>
      </c>
      <c r="J55" s="217">
        <v>0</v>
      </c>
      <c r="K55" s="217">
        <f t="shared" si="17"/>
        <v>6500</v>
      </c>
      <c r="L55" s="341">
        <f t="shared" si="14"/>
        <v>151.16279069767441</v>
      </c>
    </row>
    <row r="56" spans="1:12" ht="11.25" customHeight="1" x14ac:dyDescent="0.25">
      <c r="A56" s="248">
        <v>10</v>
      </c>
      <c r="B56" s="284">
        <v>101</v>
      </c>
      <c r="C56" s="285" t="s">
        <v>270</v>
      </c>
      <c r="D56" s="219">
        <v>613418</v>
      </c>
      <c r="E56" s="219" t="s">
        <v>256</v>
      </c>
      <c r="F56" s="217">
        <f t="shared" si="18"/>
        <v>5000</v>
      </c>
      <c r="G56" s="217">
        <f t="shared" si="18"/>
        <v>2900</v>
      </c>
      <c r="H56" s="217">
        <f t="shared" si="18"/>
        <v>10000</v>
      </c>
      <c r="I56" s="217">
        <v>0</v>
      </c>
      <c r="J56" s="217">
        <v>0</v>
      </c>
      <c r="K56" s="217">
        <f t="shared" si="17"/>
        <v>10000</v>
      </c>
      <c r="L56" s="341">
        <f t="shared" si="14"/>
        <v>200</v>
      </c>
    </row>
    <row r="57" spans="1:12" ht="11.25" customHeight="1" x14ac:dyDescent="0.25">
      <c r="A57" s="248">
        <v>10</v>
      </c>
      <c r="B57" s="284">
        <v>101</v>
      </c>
      <c r="C57" s="285" t="s">
        <v>270</v>
      </c>
      <c r="D57" s="219">
        <v>613481</v>
      </c>
      <c r="E57" s="219" t="s">
        <v>257</v>
      </c>
      <c r="F57" s="217">
        <f t="shared" ref="F57:K57" si="19">F503+F595+F365+F316</f>
        <v>3600</v>
      </c>
      <c r="G57" s="217">
        <f t="shared" si="19"/>
        <v>1690</v>
      </c>
      <c r="H57" s="217">
        <f t="shared" si="19"/>
        <v>7850</v>
      </c>
      <c r="I57" s="217">
        <f t="shared" si="19"/>
        <v>0</v>
      </c>
      <c r="J57" s="217">
        <f t="shared" si="19"/>
        <v>0</v>
      </c>
      <c r="K57" s="217">
        <f t="shared" si="19"/>
        <v>7850</v>
      </c>
      <c r="L57" s="341">
        <f t="shared" si="14"/>
        <v>218.05555555555554</v>
      </c>
    </row>
    <row r="58" spans="1:12" ht="10.5" customHeight="1" x14ac:dyDescent="0.25">
      <c r="A58" s="248">
        <v>10</v>
      </c>
      <c r="B58" s="284">
        <v>101</v>
      </c>
      <c r="C58" s="285" t="s">
        <v>270</v>
      </c>
      <c r="D58" s="219">
        <v>613484</v>
      </c>
      <c r="E58" s="219" t="s">
        <v>240</v>
      </c>
      <c r="F58" s="217">
        <f>F504</f>
        <v>6500</v>
      </c>
      <c r="G58" s="217">
        <f>G504</f>
        <v>4264</v>
      </c>
      <c r="H58" s="217">
        <f>H504</f>
        <v>7000</v>
      </c>
      <c r="I58" s="217">
        <v>0</v>
      </c>
      <c r="J58" s="217">
        <v>0</v>
      </c>
      <c r="K58" s="217">
        <f t="shared" si="17"/>
        <v>7000</v>
      </c>
      <c r="L58" s="341">
        <f t="shared" si="14"/>
        <v>107.69230769230769</v>
      </c>
    </row>
    <row r="59" spans="1:12" ht="10.5" customHeight="1" x14ac:dyDescent="0.25">
      <c r="A59" s="248">
        <v>10</v>
      </c>
      <c r="B59" s="284">
        <v>101</v>
      </c>
      <c r="C59" s="285" t="s">
        <v>270</v>
      </c>
      <c r="D59" s="219">
        <v>613487</v>
      </c>
      <c r="E59" s="219" t="s">
        <v>258</v>
      </c>
      <c r="F59" s="217">
        <f>F596</f>
        <v>4000</v>
      </c>
      <c r="G59" s="217">
        <f>G596</f>
        <v>2499</v>
      </c>
      <c r="H59" s="217">
        <f>H596</f>
        <v>4000</v>
      </c>
      <c r="I59" s="217">
        <v>0</v>
      </c>
      <c r="J59" s="217">
        <v>0</v>
      </c>
      <c r="K59" s="217">
        <f t="shared" si="17"/>
        <v>4000</v>
      </c>
      <c r="L59" s="341">
        <f t="shared" si="14"/>
        <v>100</v>
      </c>
    </row>
    <row r="60" spans="1:12" ht="12" customHeight="1" x14ac:dyDescent="0.25">
      <c r="A60" s="248">
        <v>10</v>
      </c>
      <c r="B60" s="284">
        <v>101</v>
      </c>
      <c r="C60" s="285" t="s">
        <v>270</v>
      </c>
      <c r="D60" s="280">
        <v>613500</v>
      </c>
      <c r="E60" s="282" t="s">
        <v>92</v>
      </c>
      <c r="F60" s="283">
        <f>F62+F63+F61</f>
        <v>35500</v>
      </c>
      <c r="G60" s="283">
        <f>G62+G63</f>
        <v>14967</v>
      </c>
      <c r="H60" s="283">
        <f>H62+H63+H61</f>
        <v>37000</v>
      </c>
      <c r="I60" s="283">
        <f>I62+I63+I61</f>
        <v>0</v>
      </c>
      <c r="J60" s="283">
        <f>J62+J63+J61</f>
        <v>0</v>
      </c>
      <c r="K60" s="283">
        <f>K62+K63+K61</f>
        <v>37000</v>
      </c>
      <c r="L60" s="340">
        <f t="shared" si="14"/>
        <v>104.22535211267605</v>
      </c>
    </row>
    <row r="61" spans="1:12" ht="12" customHeight="1" x14ac:dyDescent="0.25">
      <c r="A61" s="242">
        <v>10</v>
      </c>
      <c r="B61" s="191">
        <v>101</v>
      </c>
      <c r="C61" s="291" t="s">
        <v>270</v>
      </c>
      <c r="D61" s="191">
        <v>613500</v>
      </c>
      <c r="E61" s="205" t="s">
        <v>505</v>
      </c>
      <c r="F61" s="217">
        <f>F506</f>
        <v>10000</v>
      </c>
      <c r="G61" s="217">
        <f>G506</f>
        <v>0</v>
      </c>
      <c r="H61" s="217">
        <f>H506</f>
        <v>10000</v>
      </c>
      <c r="I61" s="217">
        <f>I506</f>
        <v>0</v>
      </c>
      <c r="J61" s="217">
        <f>J506</f>
        <v>0</v>
      </c>
      <c r="K61" s="217">
        <f t="shared" si="17"/>
        <v>10000</v>
      </c>
      <c r="L61" s="341">
        <f t="shared" si="14"/>
        <v>100</v>
      </c>
    </row>
    <row r="62" spans="1:12" ht="10.5" customHeight="1" x14ac:dyDescent="0.25">
      <c r="A62" s="248">
        <v>10</v>
      </c>
      <c r="B62" s="284">
        <v>101</v>
      </c>
      <c r="C62" s="285" t="s">
        <v>270</v>
      </c>
      <c r="D62" s="219">
        <v>613510</v>
      </c>
      <c r="E62" s="219" t="s">
        <v>93</v>
      </c>
      <c r="F62" s="217">
        <f t="shared" ref="F62:H63" si="20">F507</f>
        <v>20000</v>
      </c>
      <c r="G62" s="217">
        <f t="shared" si="20"/>
        <v>10770</v>
      </c>
      <c r="H62" s="217">
        <f t="shared" si="20"/>
        <v>20000</v>
      </c>
      <c r="I62" s="217">
        <v>0</v>
      </c>
      <c r="J62" s="217">
        <v>0</v>
      </c>
      <c r="K62" s="217">
        <f t="shared" si="17"/>
        <v>20000</v>
      </c>
      <c r="L62" s="341">
        <f t="shared" si="14"/>
        <v>100</v>
      </c>
    </row>
    <row r="63" spans="1:12" ht="12" customHeight="1" x14ac:dyDescent="0.25">
      <c r="A63" s="248">
        <v>10</v>
      </c>
      <c r="B63" s="284">
        <v>101</v>
      </c>
      <c r="C63" s="285" t="s">
        <v>270</v>
      </c>
      <c r="D63" s="284">
        <v>613523</v>
      </c>
      <c r="E63" s="219" t="s">
        <v>94</v>
      </c>
      <c r="F63" s="217">
        <f t="shared" si="20"/>
        <v>5500</v>
      </c>
      <c r="G63" s="217">
        <f t="shared" si="20"/>
        <v>4197</v>
      </c>
      <c r="H63" s="217">
        <f t="shared" si="20"/>
        <v>7000</v>
      </c>
      <c r="I63" s="217">
        <v>0</v>
      </c>
      <c r="J63" s="217">
        <v>0</v>
      </c>
      <c r="K63" s="217">
        <f t="shared" si="17"/>
        <v>7000</v>
      </c>
      <c r="L63" s="341">
        <f t="shared" si="14"/>
        <v>127.27272727272727</v>
      </c>
    </row>
    <row r="64" spans="1:12" ht="13.5" customHeight="1" x14ac:dyDescent="0.25">
      <c r="A64" s="248">
        <v>10</v>
      </c>
      <c r="B64" s="284">
        <v>101</v>
      </c>
      <c r="C64" s="285" t="s">
        <v>270</v>
      </c>
      <c r="D64" s="280">
        <v>613600</v>
      </c>
      <c r="E64" s="282" t="s">
        <v>95</v>
      </c>
      <c r="F64" s="283">
        <f>F65</f>
        <v>6500</v>
      </c>
      <c r="G64" s="283">
        <f>G65</f>
        <v>2893</v>
      </c>
      <c r="H64" s="283">
        <f>H65</f>
        <v>6500</v>
      </c>
      <c r="I64" s="283">
        <f>I65</f>
        <v>0</v>
      </c>
      <c r="J64" s="283">
        <f>J65</f>
        <v>0</v>
      </c>
      <c r="K64" s="283">
        <f t="shared" si="17"/>
        <v>6500</v>
      </c>
      <c r="L64" s="340">
        <f t="shared" si="14"/>
        <v>100</v>
      </c>
    </row>
    <row r="65" spans="1:12" ht="12" customHeight="1" x14ac:dyDescent="0.25">
      <c r="A65" s="248">
        <v>10</v>
      </c>
      <c r="B65" s="284">
        <v>101</v>
      </c>
      <c r="C65" s="285" t="s">
        <v>270</v>
      </c>
      <c r="D65" s="284">
        <v>613611</v>
      </c>
      <c r="E65" s="219" t="s">
        <v>96</v>
      </c>
      <c r="F65" s="217">
        <f>F510</f>
        <v>6500</v>
      </c>
      <c r="G65" s="217">
        <f>G510</f>
        <v>2893</v>
      </c>
      <c r="H65" s="217">
        <f>H510</f>
        <v>6500</v>
      </c>
      <c r="I65" s="217">
        <v>0</v>
      </c>
      <c r="J65" s="217">
        <v>0</v>
      </c>
      <c r="K65" s="217">
        <f t="shared" si="17"/>
        <v>6500</v>
      </c>
      <c r="L65" s="341">
        <f t="shared" si="14"/>
        <v>100</v>
      </c>
    </row>
    <row r="66" spans="1:12" ht="12.75" customHeight="1" x14ac:dyDescent="0.25">
      <c r="A66" s="248">
        <v>10</v>
      </c>
      <c r="B66" s="284">
        <v>101</v>
      </c>
      <c r="C66" s="285" t="s">
        <v>270</v>
      </c>
      <c r="D66" s="280">
        <v>613700</v>
      </c>
      <c r="E66" s="282" t="s">
        <v>97</v>
      </c>
      <c r="F66" s="283">
        <f>F68+F69+F70+F71+F72+F73+F74+F75+F76+F77+F78+F67</f>
        <v>913674</v>
      </c>
      <c r="G66" s="283">
        <f>G68+G69+G70+G71+G72+G73+G74+G75+G76+G77+G78</f>
        <v>608372</v>
      </c>
      <c r="H66" s="283">
        <f>H68+H69+H70+H71+H72+H73+H74+H75+H76+H77+H78+H67</f>
        <v>73924</v>
      </c>
      <c r="I66" s="283">
        <f>I68+I69+I70+I71+I72+I73+I74+I75+I76+I77+I78+I67</f>
        <v>1410000</v>
      </c>
      <c r="J66" s="283">
        <f>J68+J69+J70+J71+J72+J73+J74+J75+J76+J77+J78+J67</f>
        <v>0</v>
      </c>
      <c r="K66" s="283">
        <f>K68+K69+K70+K71+K72+K73+K74+K75+K76+K77+K78+K67</f>
        <v>1483924</v>
      </c>
      <c r="L66" s="340">
        <f t="shared" si="14"/>
        <v>162.41285184869</v>
      </c>
    </row>
    <row r="67" spans="1:12" ht="12.75" customHeight="1" x14ac:dyDescent="0.25">
      <c r="A67" s="242">
        <v>10</v>
      </c>
      <c r="B67" s="191">
        <v>101</v>
      </c>
      <c r="C67" s="291" t="s">
        <v>270</v>
      </c>
      <c r="D67" s="191">
        <v>613700</v>
      </c>
      <c r="E67" s="205" t="s">
        <v>506</v>
      </c>
      <c r="F67" s="217">
        <f>F512</f>
        <v>15000</v>
      </c>
      <c r="G67" s="217">
        <f>G512</f>
        <v>0</v>
      </c>
      <c r="H67" s="217">
        <f>H512</f>
        <v>10000</v>
      </c>
      <c r="I67" s="217">
        <f>I512</f>
        <v>0</v>
      </c>
      <c r="J67" s="217">
        <f>J512</f>
        <v>0</v>
      </c>
      <c r="K67" s="217">
        <f t="shared" si="17"/>
        <v>10000</v>
      </c>
      <c r="L67" s="341">
        <f t="shared" si="14"/>
        <v>66.666666666666657</v>
      </c>
    </row>
    <row r="68" spans="1:12" ht="12" customHeight="1" x14ac:dyDescent="0.25">
      <c r="A68" s="248">
        <v>10</v>
      </c>
      <c r="B68" s="284">
        <v>101</v>
      </c>
      <c r="C68" s="285" t="s">
        <v>270</v>
      </c>
      <c r="D68" s="284">
        <v>613711</v>
      </c>
      <c r="E68" s="219" t="s">
        <v>259</v>
      </c>
      <c r="F68" s="217">
        <f t="shared" ref="F68:H69" si="21">F513</f>
        <v>5000</v>
      </c>
      <c r="G68" s="217">
        <f t="shared" si="21"/>
        <v>303</v>
      </c>
      <c r="H68" s="217">
        <f t="shared" si="21"/>
        <v>5000</v>
      </c>
      <c r="I68" s="217"/>
      <c r="J68" s="217">
        <v>0</v>
      </c>
      <c r="K68" s="217">
        <f t="shared" si="17"/>
        <v>5000</v>
      </c>
      <c r="L68" s="341">
        <f t="shared" si="14"/>
        <v>100</v>
      </c>
    </row>
    <row r="69" spans="1:12" ht="12.75" customHeight="1" x14ac:dyDescent="0.25">
      <c r="A69" s="248">
        <v>10</v>
      </c>
      <c r="B69" s="284">
        <v>101</v>
      </c>
      <c r="C69" s="285" t="s">
        <v>270</v>
      </c>
      <c r="D69" s="284">
        <v>613712</v>
      </c>
      <c r="E69" s="219" t="s">
        <v>260</v>
      </c>
      <c r="F69" s="217">
        <f t="shared" si="21"/>
        <v>2500</v>
      </c>
      <c r="G69" s="217">
        <f t="shared" si="21"/>
        <v>1234</v>
      </c>
      <c r="H69" s="217">
        <f t="shared" si="21"/>
        <v>2500</v>
      </c>
      <c r="I69" s="217"/>
      <c r="J69" s="217">
        <v>0</v>
      </c>
      <c r="K69" s="217">
        <f t="shared" si="17"/>
        <v>2500</v>
      </c>
      <c r="L69" s="341">
        <f t="shared" si="14"/>
        <v>100</v>
      </c>
    </row>
    <row r="70" spans="1:12" ht="12" customHeight="1" x14ac:dyDescent="0.25">
      <c r="A70" s="248">
        <v>10</v>
      </c>
      <c r="B70" s="284">
        <v>101</v>
      </c>
      <c r="C70" s="285" t="s">
        <v>270</v>
      </c>
      <c r="D70" s="284">
        <v>613713</v>
      </c>
      <c r="E70" s="219" t="s">
        <v>261</v>
      </c>
      <c r="F70" s="217">
        <f>F597+F515</f>
        <v>10000</v>
      </c>
      <c r="G70" s="217">
        <f>G597+G515</f>
        <v>6644</v>
      </c>
      <c r="H70" s="217">
        <f>H597+H515</f>
        <v>10500</v>
      </c>
      <c r="I70" s="217"/>
      <c r="J70" s="217">
        <v>0</v>
      </c>
      <c r="K70" s="217">
        <f t="shared" si="17"/>
        <v>10500</v>
      </c>
      <c r="L70" s="341">
        <f t="shared" si="14"/>
        <v>105</v>
      </c>
    </row>
    <row r="71" spans="1:12" ht="12" customHeight="1" x14ac:dyDescent="0.25">
      <c r="A71" s="248">
        <v>10</v>
      </c>
      <c r="B71" s="284">
        <v>101</v>
      </c>
      <c r="C71" s="285" t="s">
        <v>270</v>
      </c>
      <c r="D71" s="284">
        <v>613721</v>
      </c>
      <c r="E71" s="219" t="s">
        <v>174</v>
      </c>
      <c r="F71" s="217">
        <f t="shared" ref="F71:K71" si="22">F516+F432</f>
        <v>12000</v>
      </c>
      <c r="G71" s="217">
        <f t="shared" si="22"/>
        <v>8327</v>
      </c>
      <c r="H71" s="217">
        <f t="shared" si="22"/>
        <v>5000</v>
      </c>
      <c r="I71" s="217">
        <f t="shared" si="22"/>
        <v>0</v>
      </c>
      <c r="J71" s="217">
        <f t="shared" si="22"/>
        <v>0</v>
      </c>
      <c r="K71" s="217">
        <f t="shared" si="22"/>
        <v>5000</v>
      </c>
      <c r="L71" s="341">
        <f t="shared" si="14"/>
        <v>41.666666666666671</v>
      </c>
    </row>
    <row r="72" spans="1:12" ht="11.25" customHeight="1" x14ac:dyDescent="0.25">
      <c r="A72" s="248">
        <v>10</v>
      </c>
      <c r="B72" s="284">
        <v>101</v>
      </c>
      <c r="C72" s="285" t="s">
        <v>270</v>
      </c>
      <c r="D72" s="284">
        <v>613722</v>
      </c>
      <c r="E72" s="219" t="s">
        <v>175</v>
      </c>
      <c r="F72" s="217">
        <f>F395+F598+F517</f>
        <v>9520</v>
      </c>
      <c r="G72" s="217">
        <f>G395+G598+G517</f>
        <v>5813</v>
      </c>
      <c r="H72" s="217">
        <f>H395+H598+H517</f>
        <v>10924</v>
      </c>
      <c r="I72" s="217"/>
      <c r="J72" s="217">
        <v>0</v>
      </c>
      <c r="K72" s="217">
        <f t="shared" si="17"/>
        <v>10924</v>
      </c>
      <c r="L72" s="341">
        <f t="shared" si="14"/>
        <v>114.74789915966386</v>
      </c>
    </row>
    <row r="73" spans="1:12" ht="12" customHeight="1" x14ac:dyDescent="0.25">
      <c r="A73" s="248">
        <v>10</v>
      </c>
      <c r="B73" s="284">
        <v>101</v>
      </c>
      <c r="C73" s="285" t="s">
        <v>270</v>
      </c>
      <c r="D73" s="284">
        <v>613723</v>
      </c>
      <c r="E73" s="219" t="s">
        <v>176</v>
      </c>
      <c r="F73" s="217">
        <f>F518</f>
        <v>27000</v>
      </c>
      <c r="G73" s="217">
        <f>G518</f>
        <v>16001</v>
      </c>
      <c r="H73" s="217">
        <f>H518</f>
        <v>30000</v>
      </c>
      <c r="I73" s="217"/>
      <c r="J73" s="217">
        <v>0</v>
      </c>
      <c r="K73" s="217">
        <f t="shared" si="17"/>
        <v>30000</v>
      </c>
      <c r="L73" s="341">
        <f t="shared" si="14"/>
        <v>111.11111111111111</v>
      </c>
    </row>
    <row r="74" spans="1:12" ht="12.75" customHeight="1" x14ac:dyDescent="0.25">
      <c r="A74" s="248">
        <v>10</v>
      </c>
      <c r="B74" s="284">
        <v>101</v>
      </c>
      <c r="C74" s="285" t="s">
        <v>270</v>
      </c>
      <c r="D74" s="284" t="s">
        <v>595</v>
      </c>
      <c r="E74" s="219" t="s">
        <v>177</v>
      </c>
      <c r="F74" s="217">
        <f t="shared" ref="F74:J78" si="23">F317</f>
        <v>259625</v>
      </c>
      <c r="G74" s="217">
        <f t="shared" si="23"/>
        <v>259625</v>
      </c>
      <c r="H74" s="217">
        <f t="shared" si="23"/>
        <v>0</v>
      </c>
      <c r="I74" s="217">
        <f t="shared" si="23"/>
        <v>510000</v>
      </c>
      <c r="J74" s="217">
        <f t="shared" si="23"/>
        <v>0</v>
      </c>
      <c r="K74" s="217">
        <f t="shared" si="17"/>
        <v>510000</v>
      </c>
      <c r="L74" s="341">
        <f t="shared" si="14"/>
        <v>196.43716899374098</v>
      </c>
    </row>
    <row r="75" spans="1:12" ht="11.25" customHeight="1" x14ac:dyDescent="0.25">
      <c r="A75" s="248">
        <v>10</v>
      </c>
      <c r="B75" s="284">
        <v>101</v>
      </c>
      <c r="C75" s="285" t="s">
        <v>270</v>
      </c>
      <c r="D75" s="284" t="s">
        <v>596</v>
      </c>
      <c r="E75" s="219" t="s">
        <v>178</v>
      </c>
      <c r="F75" s="217">
        <f t="shared" si="23"/>
        <v>220000</v>
      </c>
      <c r="G75" s="217">
        <f t="shared" si="23"/>
        <v>24412</v>
      </c>
      <c r="H75" s="217">
        <f t="shared" si="23"/>
        <v>0</v>
      </c>
      <c r="I75" s="217">
        <f t="shared" si="23"/>
        <v>380000</v>
      </c>
      <c r="J75" s="217">
        <f t="shared" si="23"/>
        <v>0</v>
      </c>
      <c r="K75" s="217">
        <f t="shared" si="17"/>
        <v>380000</v>
      </c>
      <c r="L75" s="341">
        <f t="shared" si="14"/>
        <v>172.72727272727272</v>
      </c>
    </row>
    <row r="76" spans="1:12" ht="11.25" customHeight="1" x14ac:dyDescent="0.25">
      <c r="A76" s="248">
        <v>10</v>
      </c>
      <c r="B76" s="284">
        <v>101</v>
      </c>
      <c r="C76" s="285" t="s">
        <v>270</v>
      </c>
      <c r="D76" s="284" t="s">
        <v>597</v>
      </c>
      <c r="E76" s="219" t="s">
        <v>179</v>
      </c>
      <c r="F76" s="217">
        <f t="shared" si="23"/>
        <v>66107</v>
      </c>
      <c r="G76" s="217">
        <f t="shared" si="23"/>
        <v>56106</v>
      </c>
      <c r="H76" s="217">
        <f t="shared" si="23"/>
        <v>0</v>
      </c>
      <c r="I76" s="217">
        <f t="shared" si="23"/>
        <v>100000</v>
      </c>
      <c r="J76" s="217">
        <f t="shared" si="23"/>
        <v>0</v>
      </c>
      <c r="K76" s="217">
        <f t="shared" si="17"/>
        <v>100000</v>
      </c>
      <c r="L76" s="341">
        <f t="shared" si="14"/>
        <v>151.26991090202247</v>
      </c>
    </row>
    <row r="77" spans="1:12" ht="12" customHeight="1" x14ac:dyDescent="0.25">
      <c r="A77" s="248">
        <v>10</v>
      </c>
      <c r="B77" s="284">
        <v>101</v>
      </c>
      <c r="C77" s="285" t="s">
        <v>270</v>
      </c>
      <c r="D77" s="284">
        <v>613726</v>
      </c>
      <c r="E77" s="219" t="s">
        <v>403</v>
      </c>
      <c r="F77" s="217">
        <f t="shared" si="23"/>
        <v>222145</v>
      </c>
      <c r="G77" s="217">
        <f t="shared" si="23"/>
        <v>164898</v>
      </c>
      <c r="H77" s="217">
        <f t="shared" si="23"/>
        <v>0</v>
      </c>
      <c r="I77" s="217">
        <f t="shared" si="23"/>
        <v>300000</v>
      </c>
      <c r="J77" s="217">
        <f t="shared" si="23"/>
        <v>0</v>
      </c>
      <c r="K77" s="217">
        <f t="shared" si="17"/>
        <v>300000</v>
      </c>
      <c r="L77" s="341">
        <f t="shared" si="14"/>
        <v>135.04692880776071</v>
      </c>
    </row>
    <row r="78" spans="1:12" ht="12" customHeight="1" x14ac:dyDescent="0.25">
      <c r="A78" s="248">
        <v>10</v>
      </c>
      <c r="B78" s="284">
        <v>101</v>
      </c>
      <c r="C78" s="285" t="s">
        <v>270</v>
      </c>
      <c r="D78" s="284">
        <v>613727</v>
      </c>
      <c r="E78" s="219" t="s">
        <v>292</v>
      </c>
      <c r="F78" s="217">
        <f t="shared" si="23"/>
        <v>64777</v>
      </c>
      <c r="G78" s="217">
        <f t="shared" si="23"/>
        <v>65009</v>
      </c>
      <c r="H78" s="217">
        <f t="shared" si="23"/>
        <v>0</v>
      </c>
      <c r="I78" s="217">
        <f t="shared" si="23"/>
        <v>120000</v>
      </c>
      <c r="J78" s="217">
        <f t="shared" si="23"/>
        <v>0</v>
      </c>
      <c r="K78" s="217">
        <f t="shared" si="17"/>
        <v>120000</v>
      </c>
      <c r="L78" s="341">
        <f t="shared" si="14"/>
        <v>185.25093783287278</v>
      </c>
    </row>
    <row r="79" spans="1:12" ht="21" customHeight="1" x14ac:dyDescent="0.25">
      <c r="A79" s="248">
        <v>10</v>
      </c>
      <c r="B79" s="284">
        <v>101</v>
      </c>
      <c r="C79" s="285" t="s">
        <v>270</v>
      </c>
      <c r="D79" s="280">
        <v>613800</v>
      </c>
      <c r="E79" s="293" t="s">
        <v>100</v>
      </c>
      <c r="F79" s="283">
        <f>F80+F81+F82+F83</f>
        <v>15320</v>
      </c>
      <c r="G79" s="283">
        <f>G80+G81+G82+G83</f>
        <v>14499</v>
      </c>
      <c r="H79" s="283">
        <f>H80+H81+H82+H83</f>
        <v>32000</v>
      </c>
      <c r="I79" s="283">
        <f>I80+I81+I82+I83</f>
        <v>0</v>
      </c>
      <c r="J79" s="283">
        <f>J80+J81+J82+J83</f>
        <v>0</v>
      </c>
      <c r="K79" s="283">
        <f t="shared" si="17"/>
        <v>32000</v>
      </c>
      <c r="L79" s="340">
        <f t="shared" si="14"/>
        <v>208.8772845953003</v>
      </c>
    </row>
    <row r="80" spans="1:12" ht="12.75" customHeight="1" x14ac:dyDescent="0.25">
      <c r="A80" s="248">
        <v>10</v>
      </c>
      <c r="B80" s="284">
        <v>101</v>
      </c>
      <c r="C80" s="285" t="s">
        <v>270</v>
      </c>
      <c r="D80" s="219">
        <v>613811</v>
      </c>
      <c r="E80" s="219" t="s">
        <v>151</v>
      </c>
      <c r="F80" s="217">
        <f t="shared" ref="F80:H82" si="24">F520</f>
        <v>795</v>
      </c>
      <c r="G80" s="217">
        <f t="shared" si="24"/>
        <v>795</v>
      </c>
      <c r="H80" s="217">
        <f t="shared" si="24"/>
        <v>1000</v>
      </c>
      <c r="I80" s="217">
        <v>0</v>
      </c>
      <c r="J80" s="217">
        <v>0</v>
      </c>
      <c r="K80" s="217">
        <f t="shared" si="17"/>
        <v>1000</v>
      </c>
      <c r="L80" s="341">
        <f t="shared" si="14"/>
        <v>125.78616352201257</v>
      </c>
    </row>
    <row r="81" spans="1:12" ht="12.75" customHeight="1" x14ac:dyDescent="0.25">
      <c r="A81" s="248">
        <v>10</v>
      </c>
      <c r="B81" s="284">
        <v>101</v>
      </c>
      <c r="C81" s="285" t="s">
        <v>270</v>
      </c>
      <c r="D81" s="219">
        <v>613813</v>
      </c>
      <c r="E81" s="219" t="s">
        <v>152</v>
      </c>
      <c r="F81" s="217">
        <f t="shared" si="24"/>
        <v>5000</v>
      </c>
      <c r="G81" s="217">
        <f t="shared" si="24"/>
        <v>5922</v>
      </c>
      <c r="H81" s="217">
        <f t="shared" si="24"/>
        <v>7000</v>
      </c>
      <c r="I81" s="217">
        <v>0</v>
      </c>
      <c r="J81" s="217">
        <v>0</v>
      </c>
      <c r="K81" s="217">
        <f t="shared" si="17"/>
        <v>7000</v>
      </c>
      <c r="L81" s="341">
        <f t="shared" si="14"/>
        <v>140</v>
      </c>
    </row>
    <row r="82" spans="1:12" ht="12.75" customHeight="1" x14ac:dyDescent="0.25">
      <c r="A82" s="248">
        <v>10</v>
      </c>
      <c r="B82" s="284">
        <v>101</v>
      </c>
      <c r="C82" s="285" t="s">
        <v>270</v>
      </c>
      <c r="D82" s="219">
        <v>613814</v>
      </c>
      <c r="E82" s="219" t="s">
        <v>101</v>
      </c>
      <c r="F82" s="217">
        <f t="shared" si="24"/>
        <v>3525</v>
      </c>
      <c r="G82" s="217">
        <f t="shared" si="24"/>
        <v>3524</v>
      </c>
      <c r="H82" s="217">
        <f t="shared" si="24"/>
        <v>4000</v>
      </c>
      <c r="I82" s="217">
        <v>0</v>
      </c>
      <c r="J82" s="217">
        <v>0</v>
      </c>
      <c r="K82" s="217">
        <f t="shared" si="17"/>
        <v>4000</v>
      </c>
      <c r="L82" s="341">
        <f t="shared" si="14"/>
        <v>113.47517730496455</v>
      </c>
    </row>
    <row r="83" spans="1:12" ht="12" customHeight="1" x14ac:dyDescent="0.25">
      <c r="A83" s="248">
        <v>10</v>
      </c>
      <c r="B83" s="284">
        <v>101</v>
      </c>
      <c r="C83" s="285" t="s">
        <v>270</v>
      </c>
      <c r="D83" s="219">
        <v>613820</v>
      </c>
      <c r="E83" s="219" t="s">
        <v>102</v>
      </c>
      <c r="F83" s="217">
        <f>F396</f>
        <v>6000</v>
      </c>
      <c r="G83" s="217">
        <f>G396</f>
        <v>4258</v>
      </c>
      <c r="H83" s="217">
        <f>H396</f>
        <v>20000</v>
      </c>
      <c r="I83" s="217">
        <v>0</v>
      </c>
      <c r="J83" s="217">
        <v>0</v>
      </c>
      <c r="K83" s="217">
        <f t="shared" si="17"/>
        <v>20000</v>
      </c>
      <c r="L83" s="341">
        <f t="shared" si="14"/>
        <v>333.33333333333337</v>
      </c>
    </row>
    <row r="84" spans="1:12" ht="13.5" customHeight="1" x14ac:dyDescent="0.25">
      <c r="A84" s="248">
        <v>10</v>
      </c>
      <c r="B84" s="284">
        <v>101</v>
      </c>
      <c r="C84" s="285" t="s">
        <v>270</v>
      </c>
      <c r="D84" s="280">
        <v>613900</v>
      </c>
      <c r="E84" s="282" t="s">
        <v>103</v>
      </c>
      <c r="F84" s="283">
        <f>F86+F92+F91+F94+F97+F99+F100+F101+F103+F104+F105+F106+F107+F108+F109+F112+F96+F98+F110+F102+F85+F111+F95+F93</f>
        <v>498682</v>
      </c>
      <c r="G84" s="283">
        <f t="shared" ref="G84:K84" si="25">G86+G92+G91+G94+G97+G99+G100+G101+G103+G104+G105+G106+G107+G108+G109+G112+G96+G98+G110+G102+G85+G111+G95+G93</f>
        <v>278751</v>
      </c>
      <c r="H84" s="283">
        <f t="shared" si="25"/>
        <v>569626</v>
      </c>
      <c r="I84" s="283">
        <f t="shared" si="25"/>
        <v>0</v>
      </c>
      <c r="J84" s="283">
        <f t="shared" si="25"/>
        <v>500</v>
      </c>
      <c r="K84" s="283">
        <f t="shared" si="25"/>
        <v>570126</v>
      </c>
      <c r="L84" s="340">
        <f t="shared" si="14"/>
        <v>114.32656482487837</v>
      </c>
    </row>
    <row r="85" spans="1:12" ht="11.25" customHeight="1" x14ac:dyDescent="0.25">
      <c r="A85" s="242">
        <v>10</v>
      </c>
      <c r="B85" s="191">
        <v>101</v>
      </c>
      <c r="C85" s="291" t="s">
        <v>270</v>
      </c>
      <c r="D85" s="191">
        <v>613900</v>
      </c>
      <c r="E85" s="205" t="s">
        <v>507</v>
      </c>
      <c r="F85" s="217">
        <f>F524</f>
        <v>7500</v>
      </c>
      <c r="G85" s="217">
        <f>G524</f>
        <v>140</v>
      </c>
      <c r="H85" s="217">
        <f>H524</f>
        <v>7500</v>
      </c>
      <c r="I85" s="217">
        <f>I524</f>
        <v>0</v>
      </c>
      <c r="J85" s="217">
        <f>J524</f>
        <v>0</v>
      </c>
      <c r="K85" s="217">
        <f t="shared" si="17"/>
        <v>7500</v>
      </c>
      <c r="L85" s="341">
        <f t="shared" si="14"/>
        <v>100</v>
      </c>
    </row>
    <row r="86" spans="1:12" ht="12" customHeight="1" x14ac:dyDescent="0.25">
      <c r="A86" s="248">
        <v>10</v>
      </c>
      <c r="B86" s="284">
        <v>101</v>
      </c>
      <c r="C86" s="285" t="s">
        <v>270</v>
      </c>
      <c r="D86" s="284">
        <v>613911</v>
      </c>
      <c r="E86" s="219" t="s">
        <v>153</v>
      </c>
      <c r="F86" s="217">
        <f>F525</f>
        <v>10000</v>
      </c>
      <c r="G86" s="217">
        <f>G525</f>
        <v>1329</v>
      </c>
      <c r="H86" s="217">
        <f>H525</f>
        <v>10000</v>
      </c>
      <c r="I86" s="217">
        <v>0</v>
      </c>
      <c r="J86" s="217">
        <v>0</v>
      </c>
      <c r="K86" s="217">
        <f t="shared" si="17"/>
        <v>10000</v>
      </c>
      <c r="L86" s="341">
        <f t="shared" si="14"/>
        <v>100</v>
      </c>
    </row>
    <row r="87" spans="1:12" ht="12" customHeight="1" x14ac:dyDescent="0.25">
      <c r="A87" s="414" t="s">
        <v>276</v>
      </c>
      <c r="B87" s="414"/>
      <c r="C87" s="414"/>
      <c r="D87" s="415"/>
      <c r="E87" s="415"/>
      <c r="F87" s="51"/>
      <c r="G87" s="53"/>
      <c r="H87" s="51"/>
      <c r="I87" s="51"/>
      <c r="J87" s="51"/>
      <c r="K87" s="51"/>
      <c r="L87" s="5"/>
    </row>
    <row r="88" spans="1:12" ht="21.75" customHeight="1" x14ac:dyDescent="0.25">
      <c r="A88" s="400" t="s">
        <v>77</v>
      </c>
      <c r="B88" s="402" t="s">
        <v>267</v>
      </c>
      <c r="C88" s="402" t="s">
        <v>268</v>
      </c>
      <c r="D88" s="404" t="s">
        <v>269</v>
      </c>
      <c r="E88" s="406" t="s">
        <v>78</v>
      </c>
      <c r="F88" s="408" t="s">
        <v>501</v>
      </c>
      <c r="G88" s="408" t="s">
        <v>556</v>
      </c>
      <c r="H88" s="390" t="s">
        <v>555</v>
      </c>
      <c r="I88" s="390"/>
      <c r="J88" s="390"/>
      <c r="K88" s="390"/>
      <c r="L88" s="410" t="s">
        <v>290</v>
      </c>
    </row>
    <row r="89" spans="1:12" ht="37.5" customHeight="1" x14ac:dyDescent="0.25">
      <c r="A89" s="401"/>
      <c r="B89" s="403"/>
      <c r="C89" s="403"/>
      <c r="D89" s="405"/>
      <c r="E89" s="407"/>
      <c r="F89" s="409"/>
      <c r="G89" s="409"/>
      <c r="H89" s="266" t="s">
        <v>285</v>
      </c>
      <c r="I89" s="266" t="s">
        <v>286</v>
      </c>
      <c r="J89" s="266" t="s">
        <v>287</v>
      </c>
      <c r="K89" s="267" t="s">
        <v>288</v>
      </c>
      <c r="L89" s="411"/>
    </row>
    <row r="90" spans="1:12" ht="12" customHeight="1" x14ac:dyDescent="0.25">
      <c r="A90" s="268">
        <v>1</v>
      </c>
      <c r="B90" s="269">
        <v>2</v>
      </c>
      <c r="C90" s="269">
        <v>3</v>
      </c>
      <c r="D90" s="270">
        <v>4</v>
      </c>
      <c r="E90" s="269">
        <v>5</v>
      </c>
      <c r="F90" s="270">
        <v>6</v>
      </c>
      <c r="G90" s="270">
        <v>7</v>
      </c>
      <c r="H90" s="270">
        <v>8</v>
      </c>
      <c r="I90" s="270">
        <v>9</v>
      </c>
      <c r="J90" s="270">
        <v>10</v>
      </c>
      <c r="K90" s="270">
        <v>11</v>
      </c>
      <c r="L90" s="271">
        <v>12</v>
      </c>
    </row>
    <row r="91" spans="1:12" ht="12.75" customHeight="1" x14ac:dyDescent="0.25">
      <c r="A91" s="248">
        <v>10</v>
      </c>
      <c r="B91" s="284">
        <v>101</v>
      </c>
      <c r="C91" s="285" t="s">
        <v>270</v>
      </c>
      <c r="D91" s="284">
        <v>613912</v>
      </c>
      <c r="E91" s="219" t="s">
        <v>262</v>
      </c>
      <c r="F91" s="217">
        <f>F526</f>
        <v>3000</v>
      </c>
      <c r="G91" s="217">
        <f>G526</f>
        <v>3890</v>
      </c>
      <c r="H91" s="217">
        <f>H526</f>
        <v>30000</v>
      </c>
      <c r="I91" s="217"/>
      <c r="J91" s="217"/>
      <c r="K91" s="217">
        <f t="shared" si="17"/>
        <v>30000</v>
      </c>
      <c r="L91" s="341">
        <f t="shared" si="14"/>
        <v>1000</v>
      </c>
    </row>
    <row r="92" spans="1:12" ht="12" customHeight="1" x14ac:dyDescent="0.25">
      <c r="A92" s="248">
        <v>10</v>
      </c>
      <c r="B92" s="284">
        <v>101</v>
      </c>
      <c r="C92" s="285" t="s">
        <v>270</v>
      </c>
      <c r="D92" s="284">
        <v>613914</v>
      </c>
      <c r="E92" s="219" t="s">
        <v>104</v>
      </c>
      <c r="F92" s="217">
        <f t="shared" ref="F92:K92" si="26">F251+F279+F322+F527</f>
        <v>25000</v>
      </c>
      <c r="G92" s="217">
        <f t="shared" si="26"/>
        <v>26025</v>
      </c>
      <c r="H92" s="217">
        <f t="shared" si="26"/>
        <v>26000</v>
      </c>
      <c r="I92" s="217">
        <f t="shared" si="26"/>
        <v>0</v>
      </c>
      <c r="J92" s="217">
        <f t="shared" si="26"/>
        <v>0</v>
      </c>
      <c r="K92" s="217">
        <f t="shared" si="26"/>
        <v>26000</v>
      </c>
      <c r="L92" s="341">
        <f t="shared" si="14"/>
        <v>104</v>
      </c>
    </row>
    <row r="93" spans="1:12" ht="12" customHeight="1" x14ac:dyDescent="0.25">
      <c r="A93" s="248">
        <v>10</v>
      </c>
      <c r="B93" s="284">
        <v>101</v>
      </c>
      <c r="C93" s="285" t="s">
        <v>270</v>
      </c>
      <c r="D93" s="284" t="s">
        <v>609</v>
      </c>
      <c r="E93" s="219" t="s">
        <v>610</v>
      </c>
      <c r="F93" s="217">
        <f>F528</f>
        <v>0</v>
      </c>
      <c r="G93" s="217">
        <f t="shared" ref="G93:K93" si="27">G528</f>
        <v>0</v>
      </c>
      <c r="H93" s="217">
        <f t="shared" si="27"/>
        <v>7000</v>
      </c>
      <c r="I93" s="217">
        <f t="shared" si="27"/>
        <v>0</v>
      </c>
      <c r="J93" s="217">
        <f t="shared" si="27"/>
        <v>0</v>
      </c>
      <c r="K93" s="217">
        <f t="shared" si="27"/>
        <v>7000</v>
      </c>
      <c r="L93" s="341" t="e">
        <f t="shared" si="14"/>
        <v>#DIV/0!</v>
      </c>
    </row>
    <row r="94" spans="1:12" ht="10.5" customHeight="1" x14ac:dyDescent="0.25">
      <c r="A94" s="248">
        <v>10</v>
      </c>
      <c r="B94" s="284">
        <v>101</v>
      </c>
      <c r="C94" s="285" t="s">
        <v>270</v>
      </c>
      <c r="D94" s="284">
        <v>613920</v>
      </c>
      <c r="E94" s="219" t="s">
        <v>226</v>
      </c>
      <c r="F94" s="217">
        <f>F323+F397+F433+F529+F366+F599</f>
        <v>4900</v>
      </c>
      <c r="G94" s="217">
        <f>G323+G397+G433+G529</f>
        <v>1080</v>
      </c>
      <c r="H94" s="217">
        <f>H323+H397+H433+H529+H366+H599</f>
        <v>5300</v>
      </c>
      <c r="I94" s="217"/>
      <c r="J94" s="217"/>
      <c r="K94" s="217">
        <f t="shared" si="17"/>
        <v>5300</v>
      </c>
      <c r="L94" s="341">
        <f t="shared" ref="L94:L141" si="28">K94/F94*100</f>
        <v>108.16326530612245</v>
      </c>
    </row>
    <row r="95" spans="1:12" ht="10.5" customHeight="1" x14ac:dyDescent="0.25">
      <c r="A95" s="248">
        <v>10</v>
      </c>
      <c r="B95" s="284">
        <v>101</v>
      </c>
      <c r="C95" s="285" t="s">
        <v>270</v>
      </c>
      <c r="D95" s="284">
        <v>613931</v>
      </c>
      <c r="E95" s="219" t="s">
        <v>608</v>
      </c>
      <c r="F95" s="217">
        <f>F398</f>
        <v>0</v>
      </c>
      <c r="G95" s="217">
        <f t="shared" ref="G95:K95" si="29">G398</f>
        <v>0</v>
      </c>
      <c r="H95" s="217">
        <f t="shared" si="29"/>
        <v>15000</v>
      </c>
      <c r="I95" s="217">
        <f t="shared" si="29"/>
        <v>0</v>
      </c>
      <c r="J95" s="217">
        <f t="shared" si="29"/>
        <v>0</v>
      </c>
      <c r="K95" s="217">
        <f t="shared" si="29"/>
        <v>15000</v>
      </c>
      <c r="L95" s="341" t="e">
        <f t="shared" si="28"/>
        <v>#DIV/0!</v>
      </c>
    </row>
    <row r="96" spans="1:12" ht="10.5" customHeight="1" x14ac:dyDescent="0.25">
      <c r="A96" s="248">
        <v>10</v>
      </c>
      <c r="B96" s="284">
        <v>101</v>
      </c>
      <c r="C96" s="285" t="s">
        <v>270</v>
      </c>
      <c r="D96" s="284">
        <v>613934</v>
      </c>
      <c r="E96" s="219" t="s">
        <v>334</v>
      </c>
      <c r="F96" s="217">
        <f>F530</f>
        <v>5000</v>
      </c>
      <c r="G96" s="217">
        <f>G530</f>
        <v>3398</v>
      </c>
      <c r="H96" s="217">
        <f>H530</f>
        <v>5000</v>
      </c>
      <c r="I96" s="217"/>
      <c r="J96" s="217"/>
      <c r="K96" s="217">
        <f t="shared" si="17"/>
        <v>5000</v>
      </c>
      <c r="L96" s="341">
        <f t="shared" si="28"/>
        <v>100</v>
      </c>
    </row>
    <row r="97" spans="1:12" ht="10.5" customHeight="1" x14ac:dyDescent="0.25">
      <c r="A97" s="248">
        <v>10</v>
      </c>
      <c r="B97" s="284">
        <v>101</v>
      </c>
      <c r="C97" s="285" t="s">
        <v>270</v>
      </c>
      <c r="D97" s="219">
        <v>613960</v>
      </c>
      <c r="E97" s="219" t="s">
        <v>263</v>
      </c>
      <c r="F97" s="217">
        <f>F399</f>
        <v>10000</v>
      </c>
      <c r="G97" s="217">
        <f>G399</f>
        <v>1338</v>
      </c>
      <c r="H97" s="217">
        <f>H399</f>
        <v>10000</v>
      </c>
      <c r="I97" s="217"/>
      <c r="J97" s="217"/>
      <c r="K97" s="217">
        <f t="shared" si="17"/>
        <v>10000</v>
      </c>
      <c r="L97" s="341">
        <f t="shared" si="28"/>
        <v>100</v>
      </c>
    </row>
    <row r="98" spans="1:12" ht="10.5" customHeight="1" x14ac:dyDescent="0.25">
      <c r="A98" s="248">
        <v>10</v>
      </c>
      <c r="B98" s="284">
        <v>101</v>
      </c>
      <c r="C98" s="285" t="s">
        <v>270</v>
      </c>
      <c r="D98" s="219">
        <v>613973</v>
      </c>
      <c r="E98" s="219" t="s">
        <v>335</v>
      </c>
      <c r="F98" s="217">
        <f>F280</f>
        <v>32000</v>
      </c>
      <c r="G98" s="217">
        <f>G280</f>
        <v>3642</v>
      </c>
      <c r="H98" s="217">
        <f>H280</f>
        <v>0</v>
      </c>
      <c r="I98" s="217"/>
      <c r="J98" s="217"/>
      <c r="K98" s="217">
        <f t="shared" si="17"/>
        <v>0</v>
      </c>
      <c r="L98" s="341">
        <f t="shared" si="28"/>
        <v>0</v>
      </c>
    </row>
    <row r="99" spans="1:12" ht="11.25" customHeight="1" x14ac:dyDescent="0.25">
      <c r="A99" s="248">
        <v>10</v>
      </c>
      <c r="B99" s="284">
        <v>101</v>
      </c>
      <c r="C99" s="285" t="s">
        <v>270</v>
      </c>
      <c r="D99" s="284">
        <v>613974</v>
      </c>
      <c r="E99" s="219" t="s">
        <v>106</v>
      </c>
      <c r="F99" s="217">
        <f t="shared" ref="F99:K99" si="30">F400+F434+F531+F367+F281</f>
        <v>50500</v>
      </c>
      <c r="G99" s="217">
        <f t="shared" si="30"/>
        <v>36844</v>
      </c>
      <c r="H99" s="217">
        <f t="shared" si="30"/>
        <v>60500</v>
      </c>
      <c r="I99" s="217">
        <f t="shared" si="30"/>
        <v>0</v>
      </c>
      <c r="J99" s="217">
        <f t="shared" si="30"/>
        <v>0</v>
      </c>
      <c r="K99" s="217">
        <f t="shared" si="30"/>
        <v>60500</v>
      </c>
      <c r="L99" s="341">
        <f t="shared" si="28"/>
        <v>119.80198019801979</v>
      </c>
    </row>
    <row r="100" spans="1:12" ht="12.75" customHeight="1" x14ac:dyDescent="0.25">
      <c r="A100" s="248">
        <v>10</v>
      </c>
      <c r="B100" s="284">
        <v>101</v>
      </c>
      <c r="C100" s="285" t="s">
        <v>270</v>
      </c>
      <c r="D100" s="284">
        <v>613975</v>
      </c>
      <c r="E100" s="219" t="s">
        <v>382</v>
      </c>
      <c r="F100" s="217">
        <f>F252</f>
        <v>172956</v>
      </c>
      <c r="G100" s="217">
        <f>G252</f>
        <v>112338</v>
      </c>
      <c r="H100" s="217">
        <f>H252</f>
        <v>172956</v>
      </c>
      <c r="I100" s="217"/>
      <c r="J100" s="217"/>
      <c r="K100" s="217">
        <f t="shared" si="17"/>
        <v>172956</v>
      </c>
      <c r="L100" s="341">
        <f t="shared" si="28"/>
        <v>100</v>
      </c>
    </row>
    <row r="101" spans="1:12" ht="12" customHeight="1" x14ac:dyDescent="0.25">
      <c r="A101" s="248">
        <v>10</v>
      </c>
      <c r="B101" s="284">
        <v>101</v>
      </c>
      <c r="C101" s="285" t="s">
        <v>270</v>
      </c>
      <c r="D101" s="284">
        <v>613976</v>
      </c>
      <c r="E101" s="219" t="s">
        <v>383</v>
      </c>
      <c r="F101" s="217">
        <f>F282+F532</f>
        <v>10000</v>
      </c>
      <c r="G101" s="217">
        <f>G282+G532</f>
        <v>320</v>
      </c>
      <c r="H101" s="217">
        <f>H282+H532</f>
        <v>10000</v>
      </c>
      <c r="I101" s="217"/>
      <c r="J101" s="217"/>
      <c r="K101" s="217">
        <f t="shared" si="17"/>
        <v>10000</v>
      </c>
      <c r="L101" s="341">
        <f t="shared" si="28"/>
        <v>100</v>
      </c>
    </row>
    <row r="102" spans="1:12" ht="23.25" customHeight="1" x14ac:dyDescent="0.25">
      <c r="A102" s="248">
        <v>10</v>
      </c>
      <c r="B102" s="284">
        <v>101</v>
      </c>
      <c r="C102" s="285" t="s">
        <v>270</v>
      </c>
      <c r="D102" s="284" t="s">
        <v>594</v>
      </c>
      <c r="E102" s="220" t="s">
        <v>418</v>
      </c>
      <c r="F102" s="217">
        <f>F533</f>
        <v>42000</v>
      </c>
      <c r="G102" s="217">
        <f>G533</f>
        <v>31043</v>
      </c>
      <c r="H102" s="217">
        <f>H533</f>
        <v>42000</v>
      </c>
      <c r="I102" s="217"/>
      <c r="J102" s="217"/>
      <c r="K102" s="217">
        <f t="shared" si="17"/>
        <v>42000</v>
      </c>
      <c r="L102" s="341">
        <f t="shared" si="28"/>
        <v>100</v>
      </c>
    </row>
    <row r="103" spans="1:12" ht="11.25" customHeight="1" x14ac:dyDescent="0.25">
      <c r="A103" s="248">
        <v>10</v>
      </c>
      <c r="B103" s="284">
        <v>101</v>
      </c>
      <c r="C103" s="285" t="s">
        <v>270</v>
      </c>
      <c r="D103" s="219">
        <v>613983</v>
      </c>
      <c r="E103" s="219" t="s">
        <v>384</v>
      </c>
      <c r="F103" s="217">
        <f>F253+F283+F324+F368+F401+F435+F534+F600</f>
        <v>8378</v>
      </c>
      <c r="G103" s="217">
        <f>G253+G283+G324+G368+G401+G435+G534+G600</f>
        <v>5549</v>
      </c>
      <c r="H103" s="217">
        <f>H253+H283+H324+H368+H401+H435+H534+H600</f>
        <v>9370</v>
      </c>
      <c r="I103" s="217"/>
      <c r="J103" s="217"/>
      <c r="K103" s="217">
        <f t="shared" si="17"/>
        <v>9370</v>
      </c>
      <c r="L103" s="341">
        <f t="shared" si="28"/>
        <v>111.84053473382669</v>
      </c>
    </row>
    <row r="104" spans="1:12" ht="10.5" customHeight="1" x14ac:dyDescent="0.25">
      <c r="A104" s="248">
        <v>10</v>
      </c>
      <c r="B104" s="284">
        <v>101</v>
      </c>
      <c r="C104" s="285" t="s">
        <v>270</v>
      </c>
      <c r="D104" s="219" t="s">
        <v>181</v>
      </c>
      <c r="E104" s="219" t="s">
        <v>107</v>
      </c>
      <c r="F104" s="217">
        <f>F535</f>
        <v>20500</v>
      </c>
      <c r="G104" s="217">
        <f>G535</f>
        <v>10286</v>
      </c>
      <c r="H104" s="217">
        <f>H535</f>
        <v>20000</v>
      </c>
      <c r="I104" s="217"/>
      <c r="J104" s="217">
        <f>J535</f>
        <v>500</v>
      </c>
      <c r="K104" s="217">
        <f t="shared" si="17"/>
        <v>20500</v>
      </c>
      <c r="L104" s="341">
        <f t="shared" si="28"/>
        <v>100</v>
      </c>
    </row>
    <row r="105" spans="1:12" ht="10.5" customHeight="1" x14ac:dyDescent="0.25">
      <c r="A105" s="248">
        <v>10</v>
      </c>
      <c r="B105" s="284">
        <v>101</v>
      </c>
      <c r="C105" s="285" t="s">
        <v>270</v>
      </c>
      <c r="D105" s="219" t="s">
        <v>182</v>
      </c>
      <c r="E105" s="219" t="s">
        <v>385</v>
      </c>
      <c r="F105" s="217">
        <f>F325</f>
        <v>30000</v>
      </c>
      <c r="G105" s="217">
        <f>G325</f>
        <v>13241</v>
      </c>
      <c r="H105" s="217">
        <f>H325</f>
        <v>50000</v>
      </c>
      <c r="I105" s="217"/>
      <c r="J105" s="217"/>
      <c r="K105" s="217">
        <f t="shared" si="17"/>
        <v>50000</v>
      </c>
      <c r="L105" s="341">
        <f t="shared" si="28"/>
        <v>166.66666666666669</v>
      </c>
    </row>
    <row r="106" spans="1:12" ht="10.5" customHeight="1" x14ac:dyDescent="0.25">
      <c r="A106" s="248">
        <v>10</v>
      </c>
      <c r="B106" s="284">
        <v>101</v>
      </c>
      <c r="C106" s="285" t="s">
        <v>270</v>
      </c>
      <c r="D106" s="219" t="s">
        <v>183</v>
      </c>
      <c r="E106" s="219" t="s">
        <v>184</v>
      </c>
      <c r="F106" s="217">
        <f>F601</f>
        <v>10000</v>
      </c>
      <c r="G106" s="217">
        <f>G601</f>
        <v>0</v>
      </c>
      <c r="H106" s="217">
        <f>H601</f>
        <v>10000</v>
      </c>
      <c r="I106" s="217"/>
      <c r="J106" s="217"/>
      <c r="K106" s="217">
        <f t="shared" si="17"/>
        <v>10000</v>
      </c>
      <c r="L106" s="341">
        <f t="shared" si="28"/>
        <v>100</v>
      </c>
    </row>
    <row r="107" spans="1:12" ht="10.5" customHeight="1" x14ac:dyDescent="0.25">
      <c r="A107" s="248">
        <v>10</v>
      </c>
      <c r="B107" s="284">
        <v>101</v>
      </c>
      <c r="C107" s="285" t="s">
        <v>270</v>
      </c>
      <c r="D107" s="219" t="s">
        <v>185</v>
      </c>
      <c r="E107" s="219" t="s">
        <v>186</v>
      </c>
      <c r="F107" s="217">
        <f t="shared" ref="F107:H108" si="31">F326</f>
        <v>10000</v>
      </c>
      <c r="G107" s="217">
        <f t="shared" si="31"/>
        <v>0</v>
      </c>
      <c r="H107" s="217">
        <f t="shared" si="31"/>
        <v>10000</v>
      </c>
      <c r="I107" s="217"/>
      <c r="J107" s="217"/>
      <c r="K107" s="217">
        <f t="shared" si="17"/>
        <v>10000</v>
      </c>
      <c r="L107" s="341">
        <f t="shared" si="28"/>
        <v>100</v>
      </c>
    </row>
    <row r="108" spans="1:12" ht="10.5" customHeight="1" x14ac:dyDescent="0.25">
      <c r="A108" s="248">
        <v>10</v>
      </c>
      <c r="B108" s="284">
        <v>101</v>
      </c>
      <c r="C108" s="285" t="s">
        <v>270</v>
      </c>
      <c r="D108" s="219" t="s">
        <v>188</v>
      </c>
      <c r="E108" s="219" t="s">
        <v>187</v>
      </c>
      <c r="F108" s="217">
        <f t="shared" si="31"/>
        <v>5000</v>
      </c>
      <c r="G108" s="217">
        <f t="shared" si="31"/>
        <v>0</v>
      </c>
      <c r="H108" s="217">
        <f t="shared" si="31"/>
        <v>5000</v>
      </c>
      <c r="I108" s="217"/>
      <c r="J108" s="217"/>
      <c r="K108" s="217">
        <f t="shared" si="17"/>
        <v>5000</v>
      </c>
      <c r="L108" s="341">
        <f t="shared" si="28"/>
        <v>100</v>
      </c>
    </row>
    <row r="109" spans="1:12" ht="10.5" customHeight="1" x14ac:dyDescent="0.25">
      <c r="A109" s="248">
        <v>10</v>
      </c>
      <c r="B109" s="284">
        <v>101</v>
      </c>
      <c r="C109" s="285" t="s">
        <v>270</v>
      </c>
      <c r="D109" s="219" t="s">
        <v>229</v>
      </c>
      <c r="E109" s="219" t="s">
        <v>386</v>
      </c>
      <c r="F109" s="217">
        <f>F284</f>
        <v>948</v>
      </c>
      <c r="G109" s="217">
        <f>G284</f>
        <v>672</v>
      </c>
      <c r="H109" s="217">
        <f>H284</f>
        <v>15000</v>
      </c>
      <c r="I109" s="217"/>
      <c r="J109" s="217"/>
      <c r="K109" s="217">
        <f t="shared" si="17"/>
        <v>15000</v>
      </c>
      <c r="L109" s="341">
        <f t="shared" si="28"/>
        <v>1582.2784810126584</v>
      </c>
    </row>
    <row r="110" spans="1:12" ht="10.5" customHeight="1" x14ac:dyDescent="0.25">
      <c r="A110" s="248">
        <v>10</v>
      </c>
      <c r="B110" s="284">
        <v>101</v>
      </c>
      <c r="C110" s="285" t="s">
        <v>270</v>
      </c>
      <c r="D110" s="219" t="s">
        <v>416</v>
      </c>
      <c r="E110" s="219" t="s">
        <v>417</v>
      </c>
      <c r="F110" s="217">
        <f>F536</f>
        <v>2500</v>
      </c>
      <c r="G110" s="217">
        <f>G536</f>
        <v>75</v>
      </c>
      <c r="H110" s="217">
        <f>H536</f>
        <v>2500</v>
      </c>
      <c r="I110" s="217"/>
      <c r="J110" s="217"/>
      <c r="K110" s="217">
        <f t="shared" si="17"/>
        <v>2500</v>
      </c>
      <c r="L110" s="341">
        <f t="shared" si="28"/>
        <v>100</v>
      </c>
    </row>
    <row r="111" spans="1:12" ht="10.5" customHeight="1" x14ac:dyDescent="0.25">
      <c r="A111" s="248">
        <v>10</v>
      </c>
      <c r="B111" s="284">
        <v>101</v>
      </c>
      <c r="C111" s="285" t="s">
        <v>270</v>
      </c>
      <c r="D111" s="219" t="s">
        <v>521</v>
      </c>
      <c r="E111" s="219" t="s">
        <v>522</v>
      </c>
      <c r="F111" s="217">
        <f t="shared" ref="F111:K111" si="32">F436</f>
        <v>6500</v>
      </c>
      <c r="G111" s="217">
        <f t="shared" si="32"/>
        <v>6435</v>
      </c>
      <c r="H111" s="217">
        <f t="shared" si="32"/>
        <v>6500</v>
      </c>
      <c r="I111" s="217">
        <f t="shared" si="32"/>
        <v>0</v>
      </c>
      <c r="J111" s="217">
        <f t="shared" si="32"/>
        <v>0</v>
      </c>
      <c r="K111" s="217">
        <f t="shared" si="32"/>
        <v>6500</v>
      </c>
      <c r="L111" s="341">
        <f t="shared" si="28"/>
        <v>100</v>
      </c>
    </row>
    <row r="112" spans="1:12" ht="10.5" customHeight="1" x14ac:dyDescent="0.25">
      <c r="A112" s="248">
        <v>10</v>
      </c>
      <c r="B112" s="284">
        <v>101</v>
      </c>
      <c r="C112" s="285" t="s">
        <v>270</v>
      </c>
      <c r="D112" s="219">
        <v>613995</v>
      </c>
      <c r="E112" s="219" t="s">
        <v>154</v>
      </c>
      <c r="F112" s="217">
        <f>F537</f>
        <v>32000</v>
      </c>
      <c r="G112" s="217">
        <f>G537</f>
        <v>21106</v>
      </c>
      <c r="H112" s="217">
        <f>H537</f>
        <v>40000</v>
      </c>
      <c r="I112" s="217"/>
      <c r="J112" s="217"/>
      <c r="K112" s="217">
        <f t="shared" si="17"/>
        <v>40000</v>
      </c>
      <c r="L112" s="341">
        <f t="shared" si="28"/>
        <v>125</v>
      </c>
    </row>
    <row r="113" spans="1:12" ht="16.5" customHeight="1" x14ac:dyDescent="0.25">
      <c r="A113" s="248">
        <v>10</v>
      </c>
      <c r="B113" s="284">
        <v>101</v>
      </c>
      <c r="C113" s="285" t="s">
        <v>270</v>
      </c>
      <c r="D113" s="282">
        <v>614000</v>
      </c>
      <c r="E113" s="282" t="s">
        <v>67</v>
      </c>
      <c r="F113" s="198">
        <f t="shared" ref="F113:K113" si="33">F114+F120+F136+F158+F172+F169</f>
        <v>5183052</v>
      </c>
      <c r="G113" s="198">
        <f t="shared" si="33"/>
        <v>2985763</v>
      </c>
      <c r="H113" s="198">
        <f t="shared" si="33"/>
        <v>4344760</v>
      </c>
      <c r="I113" s="198">
        <f t="shared" si="33"/>
        <v>1098000</v>
      </c>
      <c r="J113" s="198">
        <f t="shared" si="33"/>
        <v>309101</v>
      </c>
      <c r="K113" s="198">
        <f t="shared" si="33"/>
        <v>5751861</v>
      </c>
      <c r="L113" s="340">
        <f t="shared" si="28"/>
        <v>110.97440272642451</v>
      </c>
    </row>
    <row r="114" spans="1:12" ht="11.25" customHeight="1" x14ac:dyDescent="0.25">
      <c r="A114" s="248">
        <v>10</v>
      </c>
      <c r="B114" s="284">
        <v>101</v>
      </c>
      <c r="C114" s="285" t="s">
        <v>270</v>
      </c>
      <c r="D114" s="282">
        <v>614100</v>
      </c>
      <c r="E114" s="282" t="s">
        <v>108</v>
      </c>
      <c r="F114" s="283">
        <f t="shared" ref="F114:K114" si="34">F117+F116+F115+F118+F119</f>
        <v>78741</v>
      </c>
      <c r="G114" s="283">
        <f t="shared" si="34"/>
        <v>12680</v>
      </c>
      <c r="H114" s="283">
        <f t="shared" si="34"/>
        <v>47260</v>
      </c>
      <c r="I114" s="283">
        <f t="shared" si="34"/>
        <v>15000</v>
      </c>
      <c r="J114" s="283">
        <f t="shared" si="34"/>
        <v>98741</v>
      </c>
      <c r="K114" s="283">
        <f t="shared" si="34"/>
        <v>161001</v>
      </c>
      <c r="L114" s="340">
        <f t="shared" si="28"/>
        <v>204.46908218082064</v>
      </c>
    </row>
    <row r="115" spans="1:12" ht="12" customHeight="1" x14ac:dyDescent="0.25">
      <c r="A115" s="248">
        <v>10</v>
      </c>
      <c r="B115" s="284">
        <v>101</v>
      </c>
      <c r="C115" s="285" t="s">
        <v>270</v>
      </c>
      <c r="D115" s="284" t="s">
        <v>535</v>
      </c>
      <c r="E115" s="294" t="s">
        <v>536</v>
      </c>
      <c r="F115" s="217">
        <f t="shared" ref="F115:H116" si="35">F540</f>
        <v>10000</v>
      </c>
      <c r="G115" s="217">
        <f t="shared" si="35"/>
        <v>0</v>
      </c>
      <c r="H115" s="217">
        <f>H540</f>
        <v>17260</v>
      </c>
      <c r="I115" s="217">
        <f>I540</f>
        <v>0</v>
      </c>
      <c r="J115" s="217">
        <f>J540</f>
        <v>0</v>
      </c>
      <c r="K115" s="217">
        <f>K540</f>
        <v>17260</v>
      </c>
      <c r="L115" s="341">
        <f t="shared" si="28"/>
        <v>172.6</v>
      </c>
    </row>
    <row r="116" spans="1:12" ht="12" customHeight="1" x14ac:dyDescent="0.25">
      <c r="A116" s="248">
        <v>10</v>
      </c>
      <c r="B116" s="284">
        <v>101</v>
      </c>
      <c r="C116" s="285" t="s">
        <v>270</v>
      </c>
      <c r="D116" s="284">
        <v>614121</v>
      </c>
      <c r="E116" s="294" t="s">
        <v>516</v>
      </c>
      <c r="F116" s="217">
        <f t="shared" si="35"/>
        <v>58741</v>
      </c>
      <c r="G116" s="217">
        <f t="shared" si="35"/>
        <v>0</v>
      </c>
      <c r="H116" s="217">
        <f t="shared" si="35"/>
        <v>0</v>
      </c>
      <c r="I116" s="217">
        <f>I541</f>
        <v>0</v>
      </c>
      <c r="J116" s="217">
        <f>J541</f>
        <v>58741</v>
      </c>
      <c r="K116" s="217">
        <f t="shared" si="17"/>
        <v>58741</v>
      </c>
      <c r="L116" s="341">
        <f t="shared" si="28"/>
        <v>100</v>
      </c>
    </row>
    <row r="117" spans="1:12" ht="11.25" customHeight="1" x14ac:dyDescent="0.25">
      <c r="A117" s="248">
        <v>10</v>
      </c>
      <c r="B117" s="284">
        <v>101</v>
      </c>
      <c r="C117" s="285" t="s">
        <v>270</v>
      </c>
      <c r="D117" s="284">
        <v>614124</v>
      </c>
      <c r="E117" s="294" t="s">
        <v>190</v>
      </c>
      <c r="F117" s="217">
        <f>F286</f>
        <v>10000</v>
      </c>
      <c r="G117" s="217">
        <f>G286</f>
        <v>7109</v>
      </c>
      <c r="H117" s="217">
        <f>H286</f>
        <v>30000</v>
      </c>
      <c r="I117" s="217">
        <f>I286</f>
        <v>0</v>
      </c>
      <c r="J117" s="217">
        <f>J286</f>
        <v>40000</v>
      </c>
      <c r="K117" s="217">
        <f t="shared" si="17"/>
        <v>70000</v>
      </c>
      <c r="L117" s="341">
        <f t="shared" si="28"/>
        <v>700</v>
      </c>
    </row>
    <row r="118" spans="1:12" ht="11.25" customHeight="1" x14ac:dyDescent="0.25">
      <c r="A118" s="248">
        <v>10</v>
      </c>
      <c r="B118" s="284">
        <v>101</v>
      </c>
      <c r="C118" s="285" t="s">
        <v>270</v>
      </c>
      <c r="D118" s="284">
        <v>614125</v>
      </c>
      <c r="E118" s="294" t="s">
        <v>558</v>
      </c>
      <c r="F118" s="217">
        <f t="shared" ref="F118:K118" si="36">F289</f>
        <v>0</v>
      </c>
      <c r="G118" s="217">
        <f t="shared" si="36"/>
        <v>5571</v>
      </c>
      <c r="H118" s="217">
        <f t="shared" si="36"/>
        <v>0</v>
      </c>
      <c r="I118" s="217">
        <f t="shared" si="36"/>
        <v>0</v>
      </c>
      <c r="J118" s="217">
        <f t="shared" si="36"/>
        <v>0</v>
      </c>
      <c r="K118" s="217">
        <f t="shared" si="36"/>
        <v>0</v>
      </c>
      <c r="L118" s="341" t="e">
        <f t="shared" si="28"/>
        <v>#DIV/0!</v>
      </c>
    </row>
    <row r="119" spans="1:12" ht="11.25" customHeight="1" x14ac:dyDescent="0.25">
      <c r="A119" s="248">
        <v>10</v>
      </c>
      <c r="B119" s="284">
        <v>101</v>
      </c>
      <c r="C119" s="285" t="s">
        <v>270</v>
      </c>
      <c r="D119" s="284">
        <v>614126</v>
      </c>
      <c r="E119" s="294" t="s">
        <v>564</v>
      </c>
      <c r="F119" s="217">
        <f t="shared" ref="F119:K119" si="37">F438</f>
        <v>0</v>
      </c>
      <c r="G119" s="217">
        <f t="shared" si="37"/>
        <v>0</v>
      </c>
      <c r="H119" s="217">
        <f t="shared" si="37"/>
        <v>0</v>
      </c>
      <c r="I119" s="217">
        <f t="shared" si="37"/>
        <v>15000</v>
      </c>
      <c r="J119" s="217">
        <f t="shared" si="37"/>
        <v>0</v>
      </c>
      <c r="K119" s="217">
        <f t="shared" si="37"/>
        <v>15000</v>
      </c>
      <c r="L119" s="341" t="e">
        <f t="shared" si="28"/>
        <v>#DIV/0!</v>
      </c>
    </row>
    <row r="120" spans="1:12" ht="12" customHeight="1" x14ac:dyDescent="0.25">
      <c r="A120" s="248">
        <v>10</v>
      </c>
      <c r="B120" s="284">
        <v>101</v>
      </c>
      <c r="C120" s="285" t="s">
        <v>270</v>
      </c>
      <c r="D120" s="282">
        <v>614200</v>
      </c>
      <c r="E120" s="282" t="s">
        <v>110</v>
      </c>
      <c r="F120" s="283">
        <f>F122+F123+F124+F129+F130+F131+F121+F125+F126+F127+F128</f>
        <v>1033800</v>
      </c>
      <c r="G120" s="283">
        <f t="shared" ref="G120:K120" si="38">G122+G123+G124+G129+G130+G131+G121+G125+G126+G127+G128</f>
        <v>367840</v>
      </c>
      <c r="H120" s="283">
        <f t="shared" si="38"/>
        <v>643000</v>
      </c>
      <c r="I120" s="283">
        <f t="shared" si="38"/>
        <v>620000</v>
      </c>
      <c r="J120" s="283">
        <f t="shared" si="38"/>
        <v>10000</v>
      </c>
      <c r="K120" s="283">
        <f t="shared" si="38"/>
        <v>1273000</v>
      </c>
      <c r="L120" s="340">
        <f t="shared" si="28"/>
        <v>123.13793770555233</v>
      </c>
    </row>
    <row r="121" spans="1:12" ht="11.25" customHeight="1" x14ac:dyDescent="0.25">
      <c r="A121" s="248">
        <v>10</v>
      </c>
      <c r="B121" s="284">
        <v>101</v>
      </c>
      <c r="C121" s="285" t="s">
        <v>270</v>
      </c>
      <c r="D121" s="247" t="s">
        <v>375</v>
      </c>
      <c r="E121" s="219" t="s">
        <v>624</v>
      </c>
      <c r="F121" s="283"/>
      <c r="G121" s="217">
        <f>G287</f>
        <v>27340</v>
      </c>
      <c r="H121" s="217">
        <f t="shared" ref="H121:K121" si="39">H287</f>
        <v>50000</v>
      </c>
      <c r="I121" s="217">
        <f t="shared" si="39"/>
        <v>0</v>
      </c>
      <c r="J121" s="217">
        <f t="shared" si="39"/>
        <v>0</v>
      </c>
      <c r="K121" s="217">
        <f t="shared" si="39"/>
        <v>50000</v>
      </c>
      <c r="L121" s="341" t="e">
        <f t="shared" si="28"/>
        <v>#DIV/0!</v>
      </c>
    </row>
    <row r="122" spans="1:12" ht="10.5" customHeight="1" x14ac:dyDescent="0.25">
      <c r="A122" s="248">
        <v>10</v>
      </c>
      <c r="B122" s="284">
        <v>101</v>
      </c>
      <c r="C122" s="285" t="s">
        <v>270</v>
      </c>
      <c r="D122" s="284">
        <v>614233</v>
      </c>
      <c r="E122" s="219" t="s">
        <v>389</v>
      </c>
      <c r="F122" s="217">
        <f>F543</f>
        <v>10000</v>
      </c>
      <c r="G122" s="217">
        <f>G543</f>
        <v>7700</v>
      </c>
      <c r="H122" s="217">
        <f>H543</f>
        <v>0</v>
      </c>
      <c r="I122" s="217">
        <f>I543</f>
        <v>0</v>
      </c>
      <c r="J122" s="217">
        <f>J543</f>
        <v>10000</v>
      </c>
      <c r="K122" s="217">
        <f t="shared" si="17"/>
        <v>10000</v>
      </c>
      <c r="L122" s="341">
        <f t="shared" si="28"/>
        <v>100</v>
      </c>
    </row>
    <row r="123" spans="1:12" ht="12" customHeight="1" x14ac:dyDescent="0.25">
      <c r="A123" s="248">
        <v>10</v>
      </c>
      <c r="B123" s="284">
        <v>101</v>
      </c>
      <c r="C123" s="285" t="s">
        <v>270</v>
      </c>
      <c r="D123" s="284">
        <v>614234</v>
      </c>
      <c r="E123" s="219" t="s">
        <v>111</v>
      </c>
      <c r="F123" s="217">
        <f t="shared" ref="F123:H124" si="40">F544</f>
        <v>300000</v>
      </c>
      <c r="G123" s="217">
        <f t="shared" si="40"/>
        <v>278000</v>
      </c>
      <c r="H123" s="217">
        <f t="shared" si="40"/>
        <v>300000</v>
      </c>
      <c r="I123" s="217">
        <v>0</v>
      </c>
      <c r="J123" s="217">
        <v>0</v>
      </c>
      <c r="K123" s="217">
        <f t="shared" si="17"/>
        <v>300000</v>
      </c>
      <c r="L123" s="341">
        <f t="shared" si="28"/>
        <v>100</v>
      </c>
    </row>
    <row r="124" spans="1:12" ht="10.5" customHeight="1" x14ac:dyDescent="0.25">
      <c r="A124" s="248">
        <v>10</v>
      </c>
      <c r="B124" s="284">
        <v>101</v>
      </c>
      <c r="C124" s="285" t="s">
        <v>270</v>
      </c>
      <c r="D124" s="284" t="s">
        <v>193</v>
      </c>
      <c r="E124" s="219" t="s">
        <v>112</v>
      </c>
      <c r="F124" s="217">
        <f t="shared" si="40"/>
        <v>5700</v>
      </c>
      <c r="G124" s="217">
        <f t="shared" si="40"/>
        <v>2900</v>
      </c>
      <c r="H124" s="217">
        <f t="shared" si="40"/>
        <v>3000</v>
      </c>
      <c r="I124" s="217">
        <v>0</v>
      </c>
      <c r="J124" s="217">
        <v>0</v>
      </c>
      <c r="K124" s="217">
        <f t="shared" si="17"/>
        <v>3000</v>
      </c>
      <c r="L124" s="341">
        <f t="shared" si="28"/>
        <v>52.631578947368418</v>
      </c>
    </row>
    <row r="125" spans="1:12" ht="10.5" customHeight="1" x14ac:dyDescent="0.25">
      <c r="A125" s="248">
        <v>10</v>
      </c>
      <c r="B125" s="284">
        <v>101</v>
      </c>
      <c r="C125" s="285" t="s">
        <v>270</v>
      </c>
      <c r="D125" s="284" t="s">
        <v>376</v>
      </c>
      <c r="E125" s="219" t="s">
        <v>377</v>
      </c>
      <c r="F125" s="217"/>
      <c r="G125" s="217">
        <f>G288</f>
        <v>3479</v>
      </c>
      <c r="H125" s="217"/>
      <c r="I125" s="217">
        <v>0</v>
      </c>
      <c r="J125" s="217">
        <v>0</v>
      </c>
      <c r="K125" s="217">
        <f t="shared" si="17"/>
        <v>0</v>
      </c>
      <c r="L125" s="341" t="e">
        <f t="shared" si="28"/>
        <v>#DIV/0!</v>
      </c>
    </row>
    <row r="126" spans="1:12" ht="10.5" customHeight="1" x14ac:dyDescent="0.25">
      <c r="A126" s="248">
        <v>10</v>
      </c>
      <c r="B126" s="284">
        <v>101</v>
      </c>
      <c r="C126" s="285" t="s">
        <v>270</v>
      </c>
      <c r="D126" s="284" t="s">
        <v>477</v>
      </c>
      <c r="E126" s="219" t="s">
        <v>478</v>
      </c>
      <c r="F126" s="217">
        <f>F546</f>
        <v>5500</v>
      </c>
      <c r="G126" s="217">
        <f>G546</f>
        <v>2749</v>
      </c>
      <c r="H126" s="217">
        <f>H546</f>
        <v>0</v>
      </c>
      <c r="I126" s="217"/>
      <c r="J126" s="217"/>
      <c r="K126" s="217">
        <f t="shared" si="17"/>
        <v>0</v>
      </c>
      <c r="L126" s="341">
        <f t="shared" si="28"/>
        <v>0</v>
      </c>
    </row>
    <row r="127" spans="1:12" ht="10.5" customHeight="1" x14ac:dyDescent="0.25">
      <c r="A127" s="248">
        <v>10</v>
      </c>
      <c r="B127" s="284">
        <v>101</v>
      </c>
      <c r="C127" s="285" t="s">
        <v>270</v>
      </c>
      <c r="D127" s="284" t="s">
        <v>566</v>
      </c>
      <c r="E127" s="219" t="s">
        <v>567</v>
      </c>
      <c r="F127" s="217"/>
      <c r="G127" s="217"/>
      <c r="H127" s="217">
        <f>H547</f>
        <v>10000</v>
      </c>
      <c r="I127" s="217">
        <f>I547</f>
        <v>0</v>
      </c>
      <c r="J127" s="217">
        <f>J547</f>
        <v>0</v>
      </c>
      <c r="K127" s="217">
        <f>K547</f>
        <v>10000</v>
      </c>
      <c r="L127" s="341" t="e">
        <f t="shared" si="28"/>
        <v>#DIV/0!</v>
      </c>
    </row>
    <row r="128" spans="1:12" ht="10.5" customHeight="1" x14ac:dyDescent="0.25">
      <c r="A128" s="248">
        <v>10</v>
      </c>
      <c r="B128" s="284">
        <v>101</v>
      </c>
      <c r="C128" s="285" t="s">
        <v>270</v>
      </c>
      <c r="D128" s="284" t="s">
        <v>613</v>
      </c>
      <c r="E128" s="219" t="s">
        <v>615</v>
      </c>
      <c r="F128" s="217">
        <f>F548</f>
        <v>0</v>
      </c>
      <c r="G128" s="217">
        <f t="shared" ref="G128:K128" si="41">G548</f>
        <v>0</v>
      </c>
      <c r="H128" s="217">
        <f t="shared" si="41"/>
        <v>100000</v>
      </c>
      <c r="I128" s="217">
        <f t="shared" si="41"/>
        <v>0</v>
      </c>
      <c r="J128" s="217">
        <f t="shared" si="41"/>
        <v>0</v>
      </c>
      <c r="K128" s="217">
        <f t="shared" si="41"/>
        <v>100000</v>
      </c>
      <c r="L128" s="341" t="e">
        <f t="shared" si="28"/>
        <v>#DIV/0!</v>
      </c>
    </row>
    <row r="129" spans="1:12" ht="10.5" customHeight="1" x14ac:dyDescent="0.25">
      <c r="A129" s="248">
        <v>10</v>
      </c>
      <c r="B129" s="284">
        <v>101</v>
      </c>
      <c r="C129" s="285" t="s">
        <v>270</v>
      </c>
      <c r="D129" s="284" t="s">
        <v>191</v>
      </c>
      <c r="E129" s="219" t="s">
        <v>387</v>
      </c>
      <c r="F129" s="217">
        <f t="shared" ref="F129:J130" si="42">F603</f>
        <v>562600</v>
      </c>
      <c r="G129" s="217">
        <f t="shared" si="42"/>
        <v>0</v>
      </c>
      <c r="H129" s="217">
        <f t="shared" si="42"/>
        <v>0</v>
      </c>
      <c r="I129" s="217">
        <f t="shared" si="42"/>
        <v>620000</v>
      </c>
      <c r="J129" s="217">
        <f t="shared" si="42"/>
        <v>0</v>
      </c>
      <c r="K129" s="217">
        <f t="shared" ref="K129:K189" si="43">H129+I129+J129</f>
        <v>620000</v>
      </c>
      <c r="L129" s="341">
        <f t="shared" si="28"/>
        <v>110.20263064344115</v>
      </c>
    </row>
    <row r="130" spans="1:12" ht="12" customHeight="1" x14ac:dyDescent="0.25">
      <c r="A130" s="248">
        <v>10</v>
      </c>
      <c r="B130" s="284">
        <v>101</v>
      </c>
      <c r="C130" s="285" t="s">
        <v>270</v>
      </c>
      <c r="D130" s="284" t="s">
        <v>192</v>
      </c>
      <c r="E130" s="219" t="s">
        <v>388</v>
      </c>
      <c r="F130" s="217">
        <f t="shared" si="42"/>
        <v>50000</v>
      </c>
      <c r="G130" s="217">
        <f t="shared" si="42"/>
        <v>0</v>
      </c>
      <c r="H130" s="217">
        <f t="shared" si="42"/>
        <v>50000</v>
      </c>
      <c r="I130" s="217">
        <f t="shared" si="42"/>
        <v>0</v>
      </c>
      <c r="J130" s="217">
        <f t="shared" si="42"/>
        <v>0</v>
      </c>
      <c r="K130" s="217">
        <f t="shared" si="43"/>
        <v>50000</v>
      </c>
      <c r="L130" s="341">
        <f t="shared" si="28"/>
        <v>100</v>
      </c>
    </row>
    <row r="131" spans="1:12" ht="11.25" customHeight="1" x14ac:dyDescent="0.25">
      <c r="A131" s="248">
        <v>10</v>
      </c>
      <c r="B131" s="284">
        <v>101</v>
      </c>
      <c r="C131" s="285" t="s">
        <v>270</v>
      </c>
      <c r="D131" s="284">
        <v>614243</v>
      </c>
      <c r="E131" s="219" t="s">
        <v>113</v>
      </c>
      <c r="F131" s="217">
        <f>F549</f>
        <v>100000</v>
      </c>
      <c r="G131" s="217">
        <f>G549</f>
        <v>45672</v>
      </c>
      <c r="H131" s="217">
        <f>H549</f>
        <v>130000</v>
      </c>
      <c r="I131" s="217">
        <v>0</v>
      </c>
      <c r="J131" s="217">
        <v>0</v>
      </c>
      <c r="K131" s="217">
        <f t="shared" si="43"/>
        <v>130000</v>
      </c>
      <c r="L131" s="341">
        <f t="shared" si="28"/>
        <v>130</v>
      </c>
    </row>
    <row r="132" spans="1:12" ht="11.25" customHeight="1" x14ac:dyDescent="0.25">
      <c r="A132" s="414" t="s">
        <v>276</v>
      </c>
      <c r="B132" s="414"/>
      <c r="C132" s="414"/>
      <c r="D132" s="415"/>
      <c r="E132" s="415"/>
      <c r="F132" s="51"/>
      <c r="G132" s="52"/>
      <c r="H132" s="51"/>
      <c r="I132" s="51"/>
      <c r="J132" s="51"/>
      <c r="K132" s="51"/>
      <c r="L132" s="5"/>
    </row>
    <row r="133" spans="1:12" ht="24.75" customHeight="1" x14ac:dyDescent="0.25">
      <c r="A133" s="400" t="s">
        <v>77</v>
      </c>
      <c r="B133" s="402" t="s">
        <v>267</v>
      </c>
      <c r="C133" s="402" t="s">
        <v>268</v>
      </c>
      <c r="D133" s="404" t="s">
        <v>269</v>
      </c>
      <c r="E133" s="406" t="s">
        <v>78</v>
      </c>
      <c r="F133" s="408" t="s">
        <v>501</v>
      </c>
      <c r="G133" s="408" t="s">
        <v>556</v>
      </c>
      <c r="H133" s="390" t="s">
        <v>555</v>
      </c>
      <c r="I133" s="390"/>
      <c r="J133" s="390"/>
      <c r="K133" s="390"/>
      <c r="L133" s="410" t="s">
        <v>290</v>
      </c>
    </row>
    <row r="134" spans="1:12" ht="39" customHeight="1" x14ac:dyDescent="0.25">
      <c r="A134" s="401"/>
      <c r="B134" s="403"/>
      <c r="C134" s="403"/>
      <c r="D134" s="405"/>
      <c r="E134" s="407"/>
      <c r="F134" s="409"/>
      <c r="G134" s="409"/>
      <c r="H134" s="266" t="s">
        <v>285</v>
      </c>
      <c r="I134" s="266" t="s">
        <v>286</v>
      </c>
      <c r="J134" s="266" t="s">
        <v>287</v>
      </c>
      <c r="K134" s="267" t="s">
        <v>288</v>
      </c>
      <c r="L134" s="411"/>
    </row>
    <row r="135" spans="1:12" ht="9" customHeight="1" x14ac:dyDescent="0.25">
      <c r="A135" s="268">
        <v>1</v>
      </c>
      <c r="B135" s="269">
        <v>2</v>
      </c>
      <c r="C135" s="269">
        <v>3</v>
      </c>
      <c r="D135" s="270">
        <v>4</v>
      </c>
      <c r="E135" s="269">
        <v>5</v>
      </c>
      <c r="F135" s="270">
        <v>6</v>
      </c>
      <c r="G135" s="270">
        <v>7</v>
      </c>
      <c r="H135" s="270">
        <v>8</v>
      </c>
      <c r="I135" s="270">
        <v>9</v>
      </c>
      <c r="J135" s="270">
        <v>10</v>
      </c>
      <c r="K135" s="270">
        <v>11</v>
      </c>
      <c r="L135" s="271">
        <v>12</v>
      </c>
    </row>
    <row r="136" spans="1:12" ht="15.75" customHeight="1" x14ac:dyDescent="0.25">
      <c r="A136" s="246">
        <v>10</v>
      </c>
      <c r="B136" s="219">
        <v>101</v>
      </c>
      <c r="C136" s="295" t="s">
        <v>270</v>
      </c>
      <c r="D136" s="282">
        <v>614300</v>
      </c>
      <c r="E136" s="282" t="s">
        <v>114</v>
      </c>
      <c r="F136" s="283">
        <f>F137+F138+F139+F140+F141+F142+F143+F144+F145+F146+F149+F147+F150+F151+F152+F153+F154+F155+F156+F148+F157</f>
        <v>1942477</v>
      </c>
      <c r="G136" s="283">
        <f t="shared" ref="G136:K136" si="44">G137+G138+G139+G140+G141+G142+G143+G144+G145+G146+G149+G147+G150+G151+G152+G153+G154+G155+G156+G148+G157</f>
        <v>837798</v>
      </c>
      <c r="H136" s="283">
        <f t="shared" si="44"/>
        <v>1564500</v>
      </c>
      <c r="I136" s="283">
        <f t="shared" si="44"/>
        <v>463000</v>
      </c>
      <c r="J136" s="283">
        <f t="shared" si="44"/>
        <v>200360</v>
      </c>
      <c r="K136" s="283">
        <f t="shared" si="44"/>
        <v>2227860</v>
      </c>
      <c r="L136" s="340">
        <f t="shared" si="28"/>
        <v>114.69170548737515</v>
      </c>
    </row>
    <row r="137" spans="1:12" ht="12" customHeight="1" x14ac:dyDescent="0.25">
      <c r="A137" s="248">
        <v>10</v>
      </c>
      <c r="B137" s="284">
        <v>101</v>
      </c>
      <c r="C137" s="285" t="s">
        <v>270</v>
      </c>
      <c r="D137" s="284" t="s">
        <v>194</v>
      </c>
      <c r="E137" s="219" t="s">
        <v>116</v>
      </c>
      <c r="F137" s="217">
        <f>F439</f>
        <v>350000</v>
      </c>
      <c r="G137" s="217">
        <f>G439</f>
        <v>134789</v>
      </c>
      <c r="H137" s="217">
        <f>H439</f>
        <v>327000</v>
      </c>
      <c r="I137" s="217">
        <f>I439</f>
        <v>73000</v>
      </c>
      <c r="J137" s="217">
        <f>J439</f>
        <v>0</v>
      </c>
      <c r="K137" s="217">
        <f t="shared" si="43"/>
        <v>400000</v>
      </c>
      <c r="L137" s="341">
        <f t="shared" si="28"/>
        <v>114.28571428571428</v>
      </c>
    </row>
    <row r="138" spans="1:12" ht="12" customHeight="1" x14ac:dyDescent="0.25">
      <c r="A138" s="248">
        <v>10</v>
      </c>
      <c r="B138" s="284">
        <v>101</v>
      </c>
      <c r="C138" s="285" t="s">
        <v>270</v>
      </c>
      <c r="D138" s="284" t="s">
        <v>195</v>
      </c>
      <c r="E138" s="247" t="s">
        <v>465</v>
      </c>
      <c r="F138" s="217">
        <f>F551</f>
        <v>25000</v>
      </c>
      <c r="G138" s="217">
        <f>G551</f>
        <v>0</v>
      </c>
      <c r="H138" s="217">
        <f>H551</f>
        <v>25000</v>
      </c>
      <c r="I138" s="217"/>
      <c r="J138" s="217">
        <v>0</v>
      </c>
      <c r="K138" s="217">
        <f t="shared" si="43"/>
        <v>25000</v>
      </c>
      <c r="L138" s="341">
        <f t="shared" si="28"/>
        <v>100</v>
      </c>
    </row>
    <row r="139" spans="1:12" ht="12" customHeight="1" x14ac:dyDescent="0.25">
      <c r="A139" s="248">
        <v>10</v>
      </c>
      <c r="B139" s="284">
        <v>101</v>
      </c>
      <c r="C139" s="285" t="s">
        <v>270</v>
      </c>
      <c r="D139" s="284" t="s">
        <v>196</v>
      </c>
      <c r="E139" s="247" t="s">
        <v>197</v>
      </c>
      <c r="F139" s="217">
        <f>F440</f>
        <v>0</v>
      </c>
      <c r="G139" s="217">
        <f>G440</f>
        <v>0</v>
      </c>
      <c r="H139" s="217">
        <f>H440</f>
        <v>15000</v>
      </c>
      <c r="I139" s="217"/>
      <c r="J139" s="217">
        <v>0</v>
      </c>
      <c r="K139" s="217">
        <f t="shared" si="43"/>
        <v>15000</v>
      </c>
      <c r="L139" s="341" t="e">
        <f t="shared" si="28"/>
        <v>#DIV/0!</v>
      </c>
    </row>
    <row r="140" spans="1:12" ht="12.75" customHeight="1" x14ac:dyDescent="0.25">
      <c r="A140" s="316">
        <v>10</v>
      </c>
      <c r="B140" s="317">
        <v>101</v>
      </c>
      <c r="C140" s="318" t="s">
        <v>270</v>
      </c>
      <c r="D140" s="317" t="s">
        <v>198</v>
      </c>
      <c r="E140" s="319" t="s">
        <v>124</v>
      </c>
      <c r="F140" s="320">
        <f t="shared" ref="F140:H141" si="45">F552</f>
        <v>0</v>
      </c>
      <c r="G140" s="320">
        <f t="shared" si="45"/>
        <v>0</v>
      </c>
      <c r="H140" s="320">
        <f t="shared" si="45"/>
        <v>0</v>
      </c>
      <c r="I140" s="320"/>
      <c r="J140" s="320">
        <v>0</v>
      </c>
      <c r="K140" s="320">
        <f t="shared" si="43"/>
        <v>0</v>
      </c>
      <c r="L140" s="342" t="e">
        <f t="shared" si="28"/>
        <v>#DIV/0!</v>
      </c>
    </row>
    <row r="141" spans="1:12" ht="13.5" customHeight="1" x14ac:dyDescent="0.25">
      <c r="A141" s="248">
        <v>10</v>
      </c>
      <c r="B141" s="284">
        <v>101</v>
      </c>
      <c r="C141" s="285" t="s">
        <v>270</v>
      </c>
      <c r="D141" s="284" t="s">
        <v>199</v>
      </c>
      <c r="E141" s="247" t="s">
        <v>118</v>
      </c>
      <c r="F141" s="217">
        <f t="shared" si="45"/>
        <v>180000</v>
      </c>
      <c r="G141" s="217">
        <f t="shared" si="45"/>
        <v>196200</v>
      </c>
      <c r="H141" s="217">
        <f t="shared" si="45"/>
        <v>80000</v>
      </c>
      <c r="I141" s="217"/>
      <c r="J141" s="217">
        <v>0</v>
      </c>
      <c r="K141" s="217">
        <f t="shared" si="43"/>
        <v>80000</v>
      </c>
      <c r="L141" s="341">
        <f t="shared" si="28"/>
        <v>44.444444444444443</v>
      </c>
    </row>
    <row r="142" spans="1:12" ht="13.5" customHeight="1" x14ac:dyDescent="0.25">
      <c r="A142" s="248">
        <v>10</v>
      </c>
      <c r="B142" s="284">
        <v>101</v>
      </c>
      <c r="C142" s="285" t="s">
        <v>270</v>
      </c>
      <c r="D142" s="284" t="s">
        <v>200</v>
      </c>
      <c r="E142" s="247" t="s">
        <v>336</v>
      </c>
      <c r="F142" s="217">
        <f>F441</f>
        <v>309977</v>
      </c>
      <c r="G142" s="217">
        <f>G441</f>
        <v>17189</v>
      </c>
      <c r="H142" s="217">
        <f>H441</f>
        <v>50000</v>
      </c>
      <c r="I142" s="217">
        <f>I441</f>
        <v>0</v>
      </c>
      <c r="J142" s="217">
        <f>J441</f>
        <v>120360</v>
      </c>
      <c r="K142" s="217">
        <f t="shared" si="43"/>
        <v>170360</v>
      </c>
      <c r="L142" s="341">
        <f>K142/F142*100</f>
        <v>54.958916306693716</v>
      </c>
    </row>
    <row r="143" spans="1:12" ht="13.5" customHeight="1" x14ac:dyDescent="0.25">
      <c r="A143" s="248">
        <v>10</v>
      </c>
      <c r="B143" s="284">
        <v>101</v>
      </c>
      <c r="C143" s="285" t="s">
        <v>270</v>
      </c>
      <c r="D143" s="284" t="s">
        <v>201</v>
      </c>
      <c r="E143" s="247" t="s">
        <v>119</v>
      </c>
      <c r="F143" s="217">
        <f>F403</f>
        <v>5000</v>
      </c>
      <c r="G143" s="217">
        <f>G403</f>
        <v>3800</v>
      </c>
      <c r="H143" s="217">
        <f>H403</f>
        <v>5000</v>
      </c>
      <c r="I143" s="217">
        <f>I403</f>
        <v>0</v>
      </c>
      <c r="J143" s="217">
        <f>J403</f>
        <v>0</v>
      </c>
      <c r="K143" s="217">
        <f t="shared" si="43"/>
        <v>5000</v>
      </c>
      <c r="L143" s="341">
        <f>K143/F143*100</f>
        <v>100</v>
      </c>
    </row>
    <row r="144" spans="1:12" ht="13.5" customHeight="1" x14ac:dyDescent="0.25">
      <c r="A144" s="248">
        <v>10</v>
      </c>
      <c r="B144" s="284">
        <v>101</v>
      </c>
      <c r="C144" s="285" t="s">
        <v>270</v>
      </c>
      <c r="D144" s="284" t="s">
        <v>227</v>
      </c>
      <c r="E144" s="247" t="s">
        <v>202</v>
      </c>
      <c r="F144" s="217">
        <f t="shared" ref="F144:J145" si="46">F554</f>
        <v>15000</v>
      </c>
      <c r="G144" s="217">
        <f t="shared" si="46"/>
        <v>15000</v>
      </c>
      <c r="H144" s="217">
        <f t="shared" si="46"/>
        <v>20000</v>
      </c>
      <c r="I144" s="217">
        <f t="shared" si="46"/>
        <v>0</v>
      </c>
      <c r="J144" s="217">
        <f t="shared" si="46"/>
        <v>0</v>
      </c>
      <c r="K144" s="217">
        <f t="shared" si="43"/>
        <v>20000</v>
      </c>
      <c r="L144" s="341">
        <f>K144/F144*100</f>
        <v>133.33333333333331</v>
      </c>
    </row>
    <row r="145" spans="1:12" ht="13.5" customHeight="1" x14ac:dyDescent="0.25">
      <c r="A145" s="248">
        <v>10</v>
      </c>
      <c r="B145" s="284">
        <v>101</v>
      </c>
      <c r="C145" s="285" t="s">
        <v>270</v>
      </c>
      <c r="D145" s="284" t="s">
        <v>237</v>
      </c>
      <c r="E145" s="247" t="s">
        <v>238</v>
      </c>
      <c r="F145" s="217">
        <f t="shared" si="46"/>
        <v>2500</v>
      </c>
      <c r="G145" s="217">
        <f t="shared" si="46"/>
        <v>0</v>
      </c>
      <c r="H145" s="217">
        <f t="shared" si="46"/>
        <v>2500</v>
      </c>
      <c r="I145" s="217">
        <f t="shared" si="46"/>
        <v>0</v>
      </c>
      <c r="J145" s="217">
        <f t="shared" si="46"/>
        <v>0</v>
      </c>
      <c r="K145" s="217">
        <f t="shared" si="43"/>
        <v>2500</v>
      </c>
      <c r="L145" s="341">
        <f>K145/F145*100</f>
        <v>100</v>
      </c>
    </row>
    <row r="146" spans="1:12" ht="22.5" customHeight="1" x14ac:dyDescent="0.25">
      <c r="A146" s="248">
        <v>10</v>
      </c>
      <c r="B146" s="284">
        <v>101</v>
      </c>
      <c r="C146" s="285" t="s">
        <v>270</v>
      </c>
      <c r="D146" s="284" t="s">
        <v>294</v>
      </c>
      <c r="E146" s="296" t="s">
        <v>295</v>
      </c>
      <c r="F146" s="217">
        <f>F329</f>
        <v>150000</v>
      </c>
      <c r="G146" s="217">
        <f>G329</f>
        <v>112500</v>
      </c>
      <c r="H146" s="217">
        <f>H329</f>
        <v>200000</v>
      </c>
      <c r="I146" s="217">
        <f>I329</f>
        <v>0</v>
      </c>
      <c r="J146" s="217">
        <f>J329</f>
        <v>0</v>
      </c>
      <c r="K146" s="217">
        <f t="shared" si="43"/>
        <v>200000</v>
      </c>
      <c r="L146" s="341">
        <f>K146/F146*100</f>
        <v>133.33333333333331</v>
      </c>
    </row>
    <row r="147" spans="1:12" ht="12.75" customHeight="1" x14ac:dyDescent="0.25">
      <c r="A147" s="248">
        <v>10</v>
      </c>
      <c r="B147" s="284">
        <v>101</v>
      </c>
      <c r="C147" s="285" t="s">
        <v>270</v>
      </c>
      <c r="D147" s="284" t="s">
        <v>297</v>
      </c>
      <c r="E147" s="296" t="s">
        <v>616</v>
      </c>
      <c r="F147" s="217">
        <f t="shared" ref="F147:J148" si="47">F556</f>
        <v>75000</v>
      </c>
      <c r="G147" s="217">
        <f t="shared" si="47"/>
        <v>70911</v>
      </c>
      <c r="H147" s="217">
        <f t="shared" si="47"/>
        <v>150000</v>
      </c>
      <c r="I147" s="217">
        <f t="shared" si="47"/>
        <v>0</v>
      </c>
      <c r="J147" s="217">
        <f t="shared" si="47"/>
        <v>0</v>
      </c>
      <c r="K147" s="217">
        <f t="shared" si="43"/>
        <v>150000</v>
      </c>
      <c r="L147" s="341">
        <f>K146/F146*100</f>
        <v>133.33333333333331</v>
      </c>
    </row>
    <row r="148" spans="1:12" ht="12.75" customHeight="1" x14ac:dyDescent="0.25">
      <c r="A148" s="248">
        <v>10</v>
      </c>
      <c r="B148" s="284">
        <v>101</v>
      </c>
      <c r="C148" s="285" t="s">
        <v>270</v>
      </c>
      <c r="D148" s="284" t="s">
        <v>568</v>
      </c>
      <c r="E148" s="296" t="s">
        <v>600</v>
      </c>
      <c r="F148" s="217">
        <f t="shared" si="47"/>
        <v>0</v>
      </c>
      <c r="G148" s="217">
        <f t="shared" si="47"/>
        <v>0</v>
      </c>
      <c r="H148" s="217">
        <f t="shared" si="47"/>
        <v>20000</v>
      </c>
      <c r="I148" s="217">
        <f t="shared" si="47"/>
        <v>0</v>
      </c>
      <c r="J148" s="217">
        <f t="shared" si="47"/>
        <v>0</v>
      </c>
      <c r="K148" s="217">
        <f>K557</f>
        <v>20000</v>
      </c>
      <c r="L148" s="341">
        <f>K147/F147*100</f>
        <v>200</v>
      </c>
    </row>
    <row r="149" spans="1:12" ht="15" customHeight="1" x14ac:dyDescent="0.25">
      <c r="A149" s="248">
        <v>10</v>
      </c>
      <c r="B149" s="284">
        <v>101</v>
      </c>
      <c r="C149" s="285" t="s">
        <v>270</v>
      </c>
      <c r="D149" s="284">
        <v>614323</v>
      </c>
      <c r="E149" s="247" t="s">
        <v>390</v>
      </c>
      <c r="F149" s="217">
        <f t="shared" ref="F149:K149" si="48">F255</f>
        <v>150000</v>
      </c>
      <c r="G149" s="217">
        <f t="shared" si="48"/>
        <v>146786</v>
      </c>
      <c r="H149" s="217">
        <f t="shared" si="48"/>
        <v>200000</v>
      </c>
      <c r="I149" s="217">
        <f t="shared" si="48"/>
        <v>0</v>
      </c>
      <c r="J149" s="217">
        <f t="shared" si="48"/>
        <v>0</v>
      </c>
      <c r="K149" s="217">
        <f t="shared" si="48"/>
        <v>200000</v>
      </c>
      <c r="L149" s="341">
        <f t="shared" ref="L149:L178" si="49">K149/F149*100</f>
        <v>133.33333333333331</v>
      </c>
    </row>
    <row r="150" spans="1:12" ht="13.5" customHeight="1" x14ac:dyDescent="0.25">
      <c r="A150" s="248">
        <v>10</v>
      </c>
      <c r="B150" s="284">
        <v>101</v>
      </c>
      <c r="C150" s="285" t="s">
        <v>270</v>
      </c>
      <c r="D150" s="284" t="s">
        <v>239</v>
      </c>
      <c r="E150" s="247" t="s">
        <v>120</v>
      </c>
      <c r="F150" s="217">
        <f>F558</f>
        <v>200000</v>
      </c>
      <c r="G150" s="217">
        <f>G558</f>
        <v>6500</v>
      </c>
      <c r="H150" s="217">
        <f>H558</f>
        <v>320000</v>
      </c>
      <c r="I150" s="217">
        <f>I558</f>
        <v>0</v>
      </c>
      <c r="J150" s="217">
        <f>J558</f>
        <v>0</v>
      </c>
      <c r="K150" s="217">
        <f t="shared" si="43"/>
        <v>320000</v>
      </c>
      <c r="L150" s="341">
        <f t="shared" si="49"/>
        <v>160</v>
      </c>
    </row>
    <row r="151" spans="1:12" ht="14.25" customHeight="1" x14ac:dyDescent="0.25">
      <c r="A151" s="248">
        <v>10</v>
      </c>
      <c r="B151" s="284">
        <v>101</v>
      </c>
      <c r="C151" s="285" t="s">
        <v>270</v>
      </c>
      <c r="D151" s="284" t="s">
        <v>204</v>
      </c>
      <c r="E151" s="247" t="s">
        <v>122</v>
      </c>
      <c r="F151" s="217">
        <f t="shared" ref="F151:J152" si="50">F330</f>
        <v>50000</v>
      </c>
      <c r="G151" s="217">
        <f t="shared" si="50"/>
        <v>0</v>
      </c>
      <c r="H151" s="217">
        <f t="shared" si="50"/>
        <v>50000</v>
      </c>
      <c r="I151" s="217">
        <f t="shared" si="50"/>
        <v>0</v>
      </c>
      <c r="J151" s="217">
        <f t="shared" si="50"/>
        <v>0</v>
      </c>
      <c r="K151" s="217">
        <f t="shared" si="43"/>
        <v>50000</v>
      </c>
      <c r="L151" s="341">
        <f t="shared" si="49"/>
        <v>100</v>
      </c>
    </row>
    <row r="152" spans="1:12" ht="13.5" customHeight="1" x14ac:dyDescent="0.25">
      <c r="A152" s="248">
        <v>10</v>
      </c>
      <c r="B152" s="284">
        <v>101</v>
      </c>
      <c r="C152" s="285" t="s">
        <v>270</v>
      </c>
      <c r="D152" s="284" t="s">
        <v>203</v>
      </c>
      <c r="E152" s="247" t="s">
        <v>123</v>
      </c>
      <c r="F152" s="217">
        <f t="shared" si="50"/>
        <v>10000</v>
      </c>
      <c r="G152" s="217">
        <f t="shared" si="50"/>
        <v>0</v>
      </c>
      <c r="H152" s="217">
        <f t="shared" si="50"/>
        <v>50000</v>
      </c>
      <c r="I152" s="217">
        <f t="shared" si="50"/>
        <v>0</v>
      </c>
      <c r="J152" s="217">
        <f t="shared" si="50"/>
        <v>0</v>
      </c>
      <c r="K152" s="217">
        <f t="shared" si="43"/>
        <v>50000</v>
      </c>
      <c r="L152" s="341">
        <f t="shared" si="49"/>
        <v>500</v>
      </c>
    </row>
    <row r="153" spans="1:12" ht="13.5" customHeight="1" x14ac:dyDescent="0.25">
      <c r="A153" s="248">
        <v>10</v>
      </c>
      <c r="B153" s="284">
        <v>101</v>
      </c>
      <c r="C153" s="285" t="s">
        <v>270</v>
      </c>
      <c r="D153" s="284" t="s">
        <v>236</v>
      </c>
      <c r="E153" s="247" t="s">
        <v>553</v>
      </c>
      <c r="F153" s="217">
        <f>F559</f>
        <v>30000</v>
      </c>
      <c r="G153" s="217">
        <f>G559</f>
        <v>0</v>
      </c>
      <c r="H153" s="217">
        <f>H559</f>
        <v>0</v>
      </c>
      <c r="I153" s="217">
        <f>I559</f>
        <v>0</v>
      </c>
      <c r="J153" s="217">
        <f>J559</f>
        <v>0</v>
      </c>
      <c r="K153" s="217">
        <f t="shared" si="43"/>
        <v>0</v>
      </c>
      <c r="L153" s="341">
        <f t="shared" si="49"/>
        <v>0</v>
      </c>
    </row>
    <row r="154" spans="1:12" ht="12.75" customHeight="1" x14ac:dyDescent="0.25">
      <c r="A154" s="248">
        <v>10</v>
      </c>
      <c r="B154" s="284">
        <v>101</v>
      </c>
      <c r="C154" s="285" t="s">
        <v>270</v>
      </c>
      <c r="D154" s="284" t="s">
        <v>500</v>
      </c>
      <c r="E154" s="247" t="s">
        <v>528</v>
      </c>
      <c r="F154" s="217">
        <f>F442</f>
        <v>20000</v>
      </c>
      <c r="G154" s="217">
        <f>G442</f>
        <v>0</v>
      </c>
      <c r="H154" s="217">
        <f>H442</f>
        <v>20000</v>
      </c>
      <c r="I154" s="217">
        <f>I442</f>
        <v>0</v>
      </c>
      <c r="J154" s="217">
        <f>J442</f>
        <v>0</v>
      </c>
      <c r="K154" s="217">
        <f t="shared" si="43"/>
        <v>20000</v>
      </c>
      <c r="L154" s="341">
        <f t="shared" si="49"/>
        <v>100</v>
      </c>
    </row>
    <row r="155" spans="1:12" ht="21.75" customHeight="1" x14ac:dyDescent="0.25">
      <c r="A155" s="248">
        <v>10</v>
      </c>
      <c r="B155" s="284">
        <v>101</v>
      </c>
      <c r="C155" s="285" t="s">
        <v>270</v>
      </c>
      <c r="D155" s="284" t="s">
        <v>492</v>
      </c>
      <c r="E155" s="297" t="s">
        <v>493</v>
      </c>
      <c r="F155" s="217">
        <f t="shared" ref="F155:J155" si="51">F332</f>
        <v>135000</v>
      </c>
      <c r="G155" s="217">
        <f t="shared" si="51"/>
        <v>134123</v>
      </c>
      <c r="H155" s="217">
        <f t="shared" si="51"/>
        <v>0</v>
      </c>
      <c r="I155" s="217">
        <f t="shared" si="51"/>
        <v>170000</v>
      </c>
      <c r="J155" s="217">
        <f t="shared" si="51"/>
        <v>80000</v>
      </c>
      <c r="K155" s="217">
        <f t="shared" si="43"/>
        <v>250000</v>
      </c>
      <c r="L155" s="341">
        <f t="shared" si="49"/>
        <v>185.18518518518519</v>
      </c>
    </row>
    <row r="156" spans="1:12" ht="23.25" customHeight="1" x14ac:dyDescent="0.25">
      <c r="A156" s="248">
        <v>10</v>
      </c>
      <c r="B156" s="284">
        <v>101</v>
      </c>
      <c r="C156" s="285" t="s">
        <v>270</v>
      </c>
      <c r="D156" s="284" t="s">
        <v>494</v>
      </c>
      <c r="E156" s="297" t="s">
        <v>593</v>
      </c>
      <c r="F156" s="217">
        <f>F605</f>
        <v>235000</v>
      </c>
      <c r="G156" s="217">
        <f t="shared" ref="G156:K156" si="52">G605</f>
        <v>0</v>
      </c>
      <c r="H156" s="217">
        <f t="shared" si="52"/>
        <v>0</v>
      </c>
      <c r="I156" s="217">
        <f t="shared" si="52"/>
        <v>220000</v>
      </c>
      <c r="J156" s="217">
        <f t="shared" si="52"/>
        <v>0</v>
      </c>
      <c r="K156" s="217">
        <f t="shared" si="52"/>
        <v>220000</v>
      </c>
      <c r="L156" s="341">
        <f t="shared" si="49"/>
        <v>93.61702127659575</v>
      </c>
    </row>
    <row r="157" spans="1:12" ht="13.5" customHeight="1" x14ac:dyDescent="0.25">
      <c r="A157" s="248">
        <v>10</v>
      </c>
      <c r="B157" s="284">
        <v>101</v>
      </c>
      <c r="C157" s="285" t="s">
        <v>270</v>
      </c>
      <c r="D157" s="284" t="s">
        <v>617</v>
      </c>
      <c r="E157" s="297" t="s">
        <v>619</v>
      </c>
      <c r="F157" s="217">
        <f>F333</f>
        <v>0</v>
      </c>
      <c r="G157" s="217">
        <f t="shared" ref="G157:K157" si="53">G333</f>
        <v>0</v>
      </c>
      <c r="H157" s="217">
        <f t="shared" si="53"/>
        <v>30000</v>
      </c>
      <c r="I157" s="217">
        <f t="shared" si="53"/>
        <v>0</v>
      </c>
      <c r="J157" s="217">
        <f t="shared" si="53"/>
        <v>0</v>
      </c>
      <c r="K157" s="217">
        <f t="shared" si="53"/>
        <v>30000</v>
      </c>
      <c r="L157" s="341" t="e">
        <f t="shared" si="49"/>
        <v>#DIV/0!</v>
      </c>
    </row>
    <row r="158" spans="1:12" ht="15.75" customHeight="1" x14ac:dyDescent="0.25">
      <c r="A158" s="248">
        <v>10</v>
      </c>
      <c r="B158" s="284">
        <v>101</v>
      </c>
      <c r="C158" s="285" t="s">
        <v>270</v>
      </c>
      <c r="D158" s="282">
        <v>614400</v>
      </c>
      <c r="E158" s="282" t="s">
        <v>121</v>
      </c>
      <c r="F158" s="283">
        <f t="shared" ref="F158:K158" si="54">F159+F160+F161+F162+F163+F164</f>
        <v>1790000</v>
      </c>
      <c r="G158" s="283">
        <f t="shared" si="54"/>
        <v>1748333</v>
      </c>
      <c r="H158" s="283">
        <f t="shared" si="54"/>
        <v>1540000</v>
      </c>
      <c r="I158" s="283">
        <f t="shared" si="54"/>
        <v>0</v>
      </c>
      <c r="J158" s="283">
        <f t="shared" si="54"/>
        <v>0</v>
      </c>
      <c r="K158" s="283">
        <f t="shared" si="54"/>
        <v>1540000</v>
      </c>
      <c r="L158" s="340">
        <f t="shared" si="49"/>
        <v>86.033519553072622</v>
      </c>
    </row>
    <row r="159" spans="1:12" ht="24.75" customHeight="1" x14ac:dyDescent="0.25">
      <c r="A159" s="248">
        <v>10</v>
      </c>
      <c r="B159" s="284">
        <v>101</v>
      </c>
      <c r="C159" s="285" t="s">
        <v>270</v>
      </c>
      <c r="D159" s="284" t="s">
        <v>205</v>
      </c>
      <c r="E159" s="221" t="s">
        <v>476</v>
      </c>
      <c r="F159" s="217">
        <f t="shared" ref="F159:J162" si="55">F444</f>
        <v>25000</v>
      </c>
      <c r="G159" s="217">
        <f t="shared" si="55"/>
        <v>25000</v>
      </c>
      <c r="H159" s="217">
        <f t="shared" si="55"/>
        <v>50000</v>
      </c>
      <c r="I159" s="217">
        <f t="shared" si="55"/>
        <v>0</v>
      </c>
      <c r="J159" s="217">
        <f t="shared" si="55"/>
        <v>0</v>
      </c>
      <c r="K159" s="217">
        <f t="shared" si="43"/>
        <v>50000</v>
      </c>
      <c r="L159" s="341">
        <f t="shared" si="49"/>
        <v>200</v>
      </c>
    </row>
    <row r="160" spans="1:12" ht="21" customHeight="1" x14ac:dyDescent="0.25">
      <c r="A160" s="248">
        <v>10</v>
      </c>
      <c r="B160" s="284">
        <v>101</v>
      </c>
      <c r="C160" s="285" t="s">
        <v>270</v>
      </c>
      <c r="D160" s="284" t="s">
        <v>206</v>
      </c>
      <c r="E160" s="220" t="s">
        <v>546</v>
      </c>
      <c r="F160" s="217">
        <f t="shared" si="55"/>
        <v>20000</v>
      </c>
      <c r="G160" s="217">
        <f t="shared" si="55"/>
        <v>20000</v>
      </c>
      <c r="H160" s="217">
        <f t="shared" si="55"/>
        <v>20000</v>
      </c>
      <c r="I160" s="217">
        <f t="shared" si="55"/>
        <v>0</v>
      </c>
      <c r="J160" s="217">
        <f t="shared" si="55"/>
        <v>0</v>
      </c>
      <c r="K160" s="217">
        <f t="shared" si="43"/>
        <v>20000</v>
      </c>
      <c r="L160" s="341">
        <f t="shared" si="49"/>
        <v>100</v>
      </c>
    </row>
    <row r="161" spans="1:12" ht="15.75" customHeight="1" x14ac:dyDescent="0.25">
      <c r="A161" s="248">
        <v>10</v>
      </c>
      <c r="B161" s="284">
        <v>101</v>
      </c>
      <c r="C161" s="285" t="s">
        <v>270</v>
      </c>
      <c r="D161" s="284" t="s">
        <v>207</v>
      </c>
      <c r="E161" s="284" t="s">
        <v>208</v>
      </c>
      <c r="F161" s="217">
        <f t="shared" si="55"/>
        <v>90000</v>
      </c>
      <c r="G161" s="217">
        <f t="shared" si="55"/>
        <v>78333</v>
      </c>
      <c r="H161" s="217">
        <f t="shared" si="55"/>
        <v>70000</v>
      </c>
      <c r="I161" s="217">
        <f t="shared" si="55"/>
        <v>0</v>
      </c>
      <c r="J161" s="217">
        <f t="shared" si="55"/>
        <v>0</v>
      </c>
      <c r="K161" s="217">
        <f t="shared" si="43"/>
        <v>70000</v>
      </c>
      <c r="L161" s="341">
        <f t="shared" si="49"/>
        <v>77.777777777777786</v>
      </c>
    </row>
    <row r="162" spans="1:12" ht="22.5" customHeight="1" x14ac:dyDescent="0.25">
      <c r="A162" s="248">
        <v>10</v>
      </c>
      <c r="B162" s="284">
        <v>101</v>
      </c>
      <c r="C162" s="285" t="s">
        <v>270</v>
      </c>
      <c r="D162" s="284" t="s">
        <v>241</v>
      </c>
      <c r="E162" s="298" t="s">
        <v>620</v>
      </c>
      <c r="F162" s="217">
        <f t="shared" si="55"/>
        <v>1610000</v>
      </c>
      <c r="G162" s="217">
        <f t="shared" si="55"/>
        <v>1610000</v>
      </c>
      <c r="H162" s="217">
        <f t="shared" si="55"/>
        <v>1320000</v>
      </c>
      <c r="I162" s="217">
        <f t="shared" si="55"/>
        <v>0</v>
      </c>
      <c r="J162" s="217">
        <f t="shared" si="55"/>
        <v>0</v>
      </c>
      <c r="K162" s="217">
        <f t="shared" si="43"/>
        <v>1320000</v>
      </c>
      <c r="L162" s="341">
        <f t="shared" si="49"/>
        <v>81.987577639751549</v>
      </c>
    </row>
    <row r="163" spans="1:12" ht="22.5" customHeight="1" x14ac:dyDescent="0.25">
      <c r="A163" s="248">
        <v>10</v>
      </c>
      <c r="B163" s="284">
        <v>101</v>
      </c>
      <c r="C163" s="285" t="s">
        <v>270</v>
      </c>
      <c r="D163" s="284" t="s">
        <v>498</v>
      </c>
      <c r="E163" s="298" t="s">
        <v>550</v>
      </c>
      <c r="F163" s="217">
        <f>F448</f>
        <v>30000</v>
      </c>
      <c r="G163" s="217">
        <f t="shared" ref="G163:J164" si="56">G448</f>
        <v>0</v>
      </c>
      <c r="H163" s="217">
        <f t="shared" si="56"/>
        <v>60000</v>
      </c>
      <c r="I163" s="217">
        <f t="shared" si="56"/>
        <v>0</v>
      </c>
      <c r="J163" s="217">
        <f t="shared" si="56"/>
        <v>0</v>
      </c>
      <c r="K163" s="217">
        <f t="shared" si="43"/>
        <v>60000</v>
      </c>
      <c r="L163" s="341">
        <f t="shared" si="49"/>
        <v>200</v>
      </c>
    </row>
    <row r="164" spans="1:12" ht="15" customHeight="1" x14ac:dyDescent="0.25">
      <c r="A164" s="248">
        <v>10</v>
      </c>
      <c r="B164" s="284">
        <v>101</v>
      </c>
      <c r="C164" s="285" t="s">
        <v>270</v>
      </c>
      <c r="D164" s="284">
        <v>614417</v>
      </c>
      <c r="E164" s="298" t="s">
        <v>462</v>
      </c>
      <c r="F164" s="217">
        <f>F449</f>
        <v>15000</v>
      </c>
      <c r="G164" s="217">
        <f t="shared" si="56"/>
        <v>15000</v>
      </c>
      <c r="H164" s="217">
        <f t="shared" si="56"/>
        <v>20000</v>
      </c>
      <c r="I164" s="217">
        <f t="shared" si="56"/>
        <v>0</v>
      </c>
      <c r="J164" s="217">
        <f t="shared" si="56"/>
        <v>0</v>
      </c>
      <c r="K164" s="217">
        <f t="shared" si="43"/>
        <v>20000</v>
      </c>
      <c r="L164" s="341">
        <f t="shared" si="49"/>
        <v>133.33333333333331</v>
      </c>
    </row>
    <row r="165" spans="1:12" ht="17.25" customHeight="1" x14ac:dyDescent="0.25">
      <c r="A165" s="414" t="s">
        <v>276</v>
      </c>
      <c r="B165" s="414"/>
      <c r="C165" s="414"/>
      <c r="D165" s="415"/>
      <c r="E165" s="415"/>
      <c r="F165" s="51"/>
      <c r="G165" s="51"/>
      <c r="H165" s="51"/>
      <c r="I165" s="51"/>
      <c r="J165" s="51"/>
      <c r="K165" s="51"/>
      <c r="L165" s="5"/>
    </row>
    <row r="166" spans="1:12" ht="26.25" customHeight="1" x14ac:dyDescent="0.25">
      <c r="A166" s="400" t="s">
        <v>77</v>
      </c>
      <c r="B166" s="402" t="s">
        <v>267</v>
      </c>
      <c r="C166" s="402" t="s">
        <v>268</v>
      </c>
      <c r="D166" s="404" t="s">
        <v>269</v>
      </c>
      <c r="E166" s="406" t="s">
        <v>78</v>
      </c>
      <c r="F166" s="408" t="s">
        <v>501</v>
      </c>
      <c r="G166" s="408" t="s">
        <v>556</v>
      </c>
      <c r="H166" s="390" t="s">
        <v>555</v>
      </c>
      <c r="I166" s="390"/>
      <c r="J166" s="390"/>
      <c r="K166" s="390"/>
      <c r="L166" s="410" t="s">
        <v>290</v>
      </c>
    </row>
    <row r="167" spans="1:12" ht="35.25" customHeight="1" x14ac:dyDescent="0.25">
      <c r="A167" s="441"/>
      <c r="B167" s="442"/>
      <c r="C167" s="442"/>
      <c r="D167" s="443"/>
      <c r="E167" s="444"/>
      <c r="F167" s="412"/>
      <c r="G167" s="412"/>
      <c r="H167" s="299" t="s">
        <v>285</v>
      </c>
      <c r="I167" s="299" t="s">
        <v>286</v>
      </c>
      <c r="J167" s="299" t="s">
        <v>287</v>
      </c>
      <c r="K167" s="300" t="s">
        <v>288</v>
      </c>
      <c r="L167" s="413"/>
    </row>
    <row r="168" spans="1:12" ht="9" customHeight="1" x14ac:dyDescent="0.25">
      <c r="A168" s="268">
        <v>1</v>
      </c>
      <c r="B168" s="269">
        <v>2</v>
      </c>
      <c r="C168" s="269">
        <v>3</v>
      </c>
      <c r="D168" s="270">
        <v>4</v>
      </c>
      <c r="E168" s="269">
        <v>5</v>
      </c>
      <c r="F168" s="270">
        <v>6</v>
      </c>
      <c r="G168" s="270">
        <v>7</v>
      </c>
      <c r="H168" s="270">
        <v>8</v>
      </c>
      <c r="I168" s="270">
        <v>9</v>
      </c>
      <c r="J168" s="270">
        <v>10</v>
      </c>
      <c r="K168" s="270">
        <v>11</v>
      </c>
      <c r="L168" s="271">
        <v>12</v>
      </c>
    </row>
    <row r="169" spans="1:12" ht="14.25" customHeight="1" x14ac:dyDescent="0.25">
      <c r="A169" s="248">
        <v>10</v>
      </c>
      <c r="B169" s="284">
        <v>101</v>
      </c>
      <c r="C169" s="285" t="s">
        <v>270</v>
      </c>
      <c r="D169" s="280">
        <v>614500</v>
      </c>
      <c r="E169" s="301" t="s">
        <v>463</v>
      </c>
      <c r="F169" s="283">
        <f t="shared" ref="F169:K169" si="57">F170+F171</f>
        <v>215000</v>
      </c>
      <c r="G169" s="283">
        <f t="shared" si="57"/>
        <v>15000</v>
      </c>
      <c r="H169" s="283">
        <f t="shared" si="57"/>
        <v>320000</v>
      </c>
      <c r="I169" s="283">
        <f t="shared" si="57"/>
        <v>0</v>
      </c>
      <c r="J169" s="283">
        <f t="shared" si="57"/>
        <v>0</v>
      </c>
      <c r="K169" s="283">
        <f t="shared" si="57"/>
        <v>320000</v>
      </c>
      <c r="L169" s="341">
        <f t="shared" si="49"/>
        <v>148.83720930232559</v>
      </c>
    </row>
    <row r="170" spans="1:12" ht="11.25" customHeight="1" x14ac:dyDescent="0.25">
      <c r="A170" s="248">
        <v>10</v>
      </c>
      <c r="B170" s="284">
        <v>101</v>
      </c>
      <c r="C170" s="285" t="s">
        <v>270</v>
      </c>
      <c r="D170" s="284">
        <v>614516</v>
      </c>
      <c r="E170" s="302" t="s">
        <v>464</v>
      </c>
      <c r="F170" s="217">
        <f t="shared" ref="F170:J171" si="58">F451</f>
        <v>15000</v>
      </c>
      <c r="G170" s="217">
        <f t="shared" si="58"/>
        <v>15000</v>
      </c>
      <c r="H170" s="217">
        <f t="shared" si="58"/>
        <v>20000</v>
      </c>
      <c r="I170" s="217">
        <f t="shared" si="58"/>
        <v>0</v>
      </c>
      <c r="J170" s="217">
        <f t="shared" si="58"/>
        <v>0</v>
      </c>
      <c r="K170" s="217">
        <f>H170+I170+J170</f>
        <v>20000</v>
      </c>
      <c r="L170" s="341">
        <f t="shared" si="49"/>
        <v>133.33333333333331</v>
      </c>
    </row>
    <row r="171" spans="1:12" ht="10.5" customHeight="1" x14ac:dyDescent="0.25">
      <c r="A171" s="248">
        <v>10</v>
      </c>
      <c r="B171" s="284">
        <v>101</v>
      </c>
      <c r="C171" s="285" t="s">
        <v>270</v>
      </c>
      <c r="D171" s="284">
        <v>614525</v>
      </c>
      <c r="E171" s="302" t="s">
        <v>547</v>
      </c>
      <c r="F171" s="217">
        <f t="shared" si="58"/>
        <v>200000</v>
      </c>
      <c r="G171" s="217">
        <f t="shared" si="58"/>
        <v>0</v>
      </c>
      <c r="H171" s="217">
        <f t="shared" si="58"/>
        <v>300000</v>
      </c>
      <c r="I171" s="217">
        <f t="shared" si="58"/>
        <v>0</v>
      </c>
      <c r="J171" s="217">
        <f t="shared" si="58"/>
        <v>0</v>
      </c>
      <c r="K171" s="217">
        <f>H171+I171+J171</f>
        <v>300000</v>
      </c>
      <c r="L171" s="341">
        <f t="shared" si="49"/>
        <v>150</v>
      </c>
    </row>
    <row r="172" spans="1:12" ht="12" customHeight="1" x14ac:dyDescent="0.25">
      <c r="A172" s="248">
        <v>10</v>
      </c>
      <c r="B172" s="284">
        <v>101</v>
      </c>
      <c r="C172" s="285" t="s">
        <v>270</v>
      </c>
      <c r="D172" s="282">
        <v>614800</v>
      </c>
      <c r="E172" s="282" t="s">
        <v>125</v>
      </c>
      <c r="F172" s="283">
        <f>F173+F174+F175+F176+F177+F178</f>
        <v>123034</v>
      </c>
      <c r="G172" s="283">
        <f t="shared" ref="G172:K172" si="59">G173+G174+G175+G176+G177+G178</f>
        <v>4112</v>
      </c>
      <c r="H172" s="283">
        <f t="shared" si="59"/>
        <v>230000</v>
      </c>
      <c r="I172" s="283">
        <f t="shared" si="59"/>
        <v>0</v>
      </c>
      <c r="J172" s="283">
        <f t="shared" si="59"/>
        <v>0</v>
      </c>
      <c r="K172" s="283">
        <f t="shared" si="59"/>
        <v>230000</v>
      </c>
      <c r="L172" s="340">
        <f t="shared" si="49"/>
        <v>186.94019539314334</v>
      </c>
    </row>
    <row r="173" spans="1:12" ht="11.25" customHeight="1" x14ac:dyDescent="0.25">
      <c r="A173" s="248">
        <v>10</v>
      </c>
      <c r="B173" s="284">
        <v>101</v>
      </c>
      <c r="C173" s="285" t="s">
        <v>270</v>
      </c>
      <c r="D173" s="219">
        <v>614811</v>
      </c>
      <c r="E173" s="303" t="s">
        <v>155</v>
      </c>
      <c r="F173" s="217">
        <f t="shared" ref="F173:J175" si="60">F405</f>
        <v>10000</v>
      </c>
      <c r="G173" s="217">
        <f t="shared" si="60"/>
        <v>4112</v>
      </c>
      <c r="H173" s="217">
        <f t="shared" si="60"/>
        <v>45000</v>
      </c>
      <c r="I173" s="217">
        <f t="shared" si="60"/>
        <v>0</v>
      </c>
      <c r="J173" s="217">
        <f t="shared" si="60"/>
        <v>0</v>
      </c>
      <c r="K173" s="217">
        <f t="shared" si="43"/>
        <v>45000</v>
      </c>
      <c r="L173" s="341">
        <f t="shared" si="49"/>
        <v>450</v>
      </c>
    </row>
    <row r="174" spans="1:12" ht="11.25" customHeight="1" x14ac:dyDescent="0.25">
      <c r="A174" s="248">
        <v>10</v>
      </c>
      <c r="B174" s="284">
        <v>101</v>
      </c>
      <c r="C174" s="285" t="s">
        <v>270</v>
      </c>
      <c r="D174" s="219">
        <v>614813</v>
      </c>
      <c r="E174" s="303" t="s">
        <v>156</v>
      </c>
      <c r="F174" s="217">
        <f t="shared" si="60"/>
        <v>3000</v>
      </c>
      <c r="G174" s="217">
        <f t="shared" si="60"/>
        <v>0</v>
      </c>
      <c r="H174" s="217">
        <f t="shared" si="60"/>
        <v>5000</v>
      </c>
      <c r="I174" s="217">
        <f t="shared" si="60"/>
        <v>0</v>
      </c>
      <c r="J174" s="217">
        <f t="shared" si="60"/>
        <v>0</v>
      </c>
      <c r="K174" s="217">
        <f t="shared" si="43"/>
        <v>5000</v>
      </c>
      <c r="L174" s="341">
        <f t="shared" si="49"/>
        <v>166.66666666666669</v>
      </c>
    </row>
    <row r="175" spans="1:12" ht="11.25" customHeight="1" x14ac:dyDescent="0.25">
      <c r="A175" s="248">
        <v>10</v>
      </c>
      <c r="B175" s="284">
        <v>101</v>
      </c>
      <c r="C175" s="285" t="s">
        <v>270</v>
      </c>
      <c r="D175" s="284">
        <v>614817</v>
      </c>
      <c r="E175" s="303" t="s">
        <v>126</v>
      </c>
      <c r="F175" s="217">
        <f t="shared" si="60"/>
        <v>70034</v>
      </c>
      <c r="G175" s="217">
        <f t="shared" si="60"/>
        <v>0</v>
      </c>
      <c r="H175" s="217">
        <f t="shared" si="60"/>
        <v>100000</v>
      </c>
      <c r="I175" s="217">
        <f t="shared" si="60"/>
        <v>0</v>
      </c>
      <c r="J175" s="217">
        <f t="shared" si="60"/>
        <v>0</v>
      </c>
      <c r="K175" s="217">
        <f t="shared" si="43"/>
        <v>100000</v>
      </c>
      <c r="L175" s="341">
        <f t="shared" si="49"/>
        <v>142.78778878830283</v>
      </c>
    </row>
    <row r="176" spans="1:12" ht="12" customHeight="1" x14ac:dyDescent="0.25">
      <c r="A176" s="248">
        <v>10</v>
      </c>
      <c r="B176" s="284">
        <v>101</v>
      </c>
      <c r="C176" s="285" t="s">
        <v>270</v>
      </c>
      <c r="D176" s="284" t="s">
        <v>537</v>
      </c>
      <c r="E176" s="303" t="s">
        <v>538</v>
      </c>
      <c r="F176" s="217">
        <f>F369</f>
        <v>40000</v>
      </c>
      <c r="G176" s="217">
        <f>G369</f>
        <v>0</v>
      </c>
      <c r="H176" s="217">
        <f>H369</f>
        <v>60000</v>
      </c>
      <c r="I176" s="217">
        <f>I369</f>
        <v>0</v>
      </c>
      <c r="J176" s="217">
        <f>J369</f>
        <v>0</v>
      </c>
      <c r="K176" s="217">
        <f t="shared" si="43"/>
        <v>60000</v>
      </c>
      <c r="L176" s="341">
        <f t="shared" si="49"/>
        <v>150</v>
      </c>
    </row>
    <row r="177" spans="1:13" ht="12" customHeight="1" x14ac:dyDescent="0.25">
      <c r="A177" s="248">
        <v>10</v>
      </c>
      <c r="B177" s="284">
        <v>101</v>
      </c>
      <c r="C177" s="285" t="s">
        <v>270</v>
      </c>
      <c r="D177" s="284" t="s">
        <v>601</v>
      </c>
      <c r="E177" s="303" t="s">
        <v>602</v>
      </c>
      <c r="F177" s="217">
        <f>F560</f>
        <v>0</v>
      </c>
      <c r="G177" s="217">
        <f t="shared" ref="G177:K177" si="61">G560</f>
        <v>0</v>
      </c>
      <c r="H177" s="217">
        <f t="shared" si="61"/>
        <v>20000</v>
      </c>
      <c r="I177" s="217">
        <f t="shared" si="61"/>
        <v>0</v>
      </c>
      <c r="J177" s="217">
        <f t="shared" si="61"/>
        <v>0</v>
      </c>
      <c r="K177" s="217">
        <f t="shared" si="61"/>
        <v>20000</v>
      </c>
      <c r="L177" s="341" t="e">
        <f t="shared" si="49"/>
        <v>#DIV/0!</v>
      </c>
    </row>
    <row r="178" spans="1:13" ht="12" customHeight="1" x14ac:dyDescent="0.25">
      <c r="A178" s="248">
        <v>10</v>
      </c>
      <c r="B178" s="284">
        <v>101</v>
      </c>
      <c r="C178" s="285" t="s">
        <v>270</v>
      </c>
      <c r="D178" s="284" t="s">
        <v>606</v>
      </c>
      <c r="E178" s="303" t="s">
        <v>607</v>
      </c>
      <c r="F178" s="217"/>
      <c r="G178" s="217"/>
      <c r="H178" s="217">
        <f>H290</f>
        <v>0</v>
      </c>
      <c r="I178" s="217">
        <f t="shared" ref="I178:K178" si="62">I290</f>
        <v>0</v>
      </c>
      <c r="J178" s="217">
        <f t="shared" si="62"/>
        <v>0</v>
      </c>
      <c r="K178" s="217">
        <f t="shared" si="62"/>
        <v>0</v>
      </c>
      <c r="L178" s="341" t="e">
        <f t="shared" si="49"/>
        <v>#DIV/0!</v>
      </c>
    </row>
    <row r="179" spans="1:13" ht="11.25" customHeight="1" x14ac:dyDescent="0.25">
      <c r="A179" s="248">
        <v>10</v>
      </c>
      <c r="B179" s="284">
        <v>101</v>
      </c>
      <c r="C179" s="285" t="s">
        <v>270</v>
      </c>
      <c r="D179" s="282">
        <v>615000</v>
      </c>
      <c r="E179" s="282" t="s">
        <v>72</v>
      </c>
      <c r="F179" s="283">
        <f t="shared" ref="F179:K179" si="63">F180+F183+F186</f>
        <v>616418</v>
      </c>
      <c r="G179" s="283">
        <f t="shared" si="63"/>
        <v>194448</v>
      </c>
      <c r="H179" s="283">
        <f t="shared" si="63"/>
        <v>232000</v>
      </c>
      <c r="I179" s="283">
        <f t="shared" si="63"/>
        <v>0</v>
      </c>
      <c r="J179" s="283">
        <f t="shared" si="63"/>
        <v>52738</v>
      </c>
      <c r="K179" s="283">
        <f t="shared" si="63"/>
        <v>284738</v>
      </c>
      <c r="L179" s="340">
        <f t="shared" ref="L179:L225" si="64">K179/F179*100</f>
        <v>46.192356485371938</v>
      </c>
    </row>
    <row r="180" spans="1:13" ht="13.5" customHeight="1" x14ac:dyDescent="0.25">
      <c r="A180" s="248">
        <v>10</v>
      </c>
      <c r="B180" s="284">
        <v>101</v>
      </c>
      <c r="C180" s="285" t="s">
        <v>270</v>
      </c>
      <c r="D180" s="282">
        <v>615200</v>
      </c>
      <c r="E180" s="282" t="s">
        <v>519</v>
      </c>
      <c r="F180" s="283">
        <f t="shared" ref="F180:K180" si="65">F181+F182</f>
        <v>400000</v>
      </c>
      <c r="G180" s="283">
        <f t="shared" si="65"/>
        <v>121182</v>
      </c>
      <c r="H180" s="283">
        <f t="shared" si="65"/>
        <v>130000</v>
      </c>
      <c r="I180" s="283">
        <f t="shared" si="65"/>
        <v>0</v>
      </c>
      <c r="J180" s="283">
        <f t="shared" si="65"/>
        <v>0</v>
      </c>
      <c r="K180" s="283">
        <f t="shared" si="65"/>
        <v>130000</v>
      </c>
      <c r="L180" s="341">
        <f t="shared" si="64"/>
        <v>32.5</v>
      </c>
    </row>
    <row r="181" spans="1:13" ht="12" customHeight="1" x14ac:dyDescent="0.25">
      <c r="A181" s="248">
        <v>10</v>
      </c>
      <c r="B181" s="284">
        <v>101</v>
      </c>
      <c r="C181" s="285" t="s">
        <v>270</v>
      </c>
      <c r="D181" s="219" t="s">
        <v>582</v>
      </c>
      <c r="E181" s="297" t="s">
        <v>626</v>
      </c>
      <c r="F181" s="217">
        <f t="shared" ref="F181:K181" si="66">F454</f>
        <v>121182</v>
      </c>
      <c r="G181" s="217">
        <f t="shared" si="66"/>
        <v>121182</v>
      </c>
      <c r="H181" s="217">
        <f t="shared" si="66"/>
        <v>130000</v>
      </c>
      <c r="I181" s="217">
        <f t="shared" si="66"/>
        <v>0</v>
      </c>
      <c r="J181" s="217">
        <f t="shared" si="66"/>
        <v>0</v>
      </c>
      <c r="K181" s="217">
        <f t="shared" si="66"/>
        <v>130000</v>
      </c>
      <c r="L181" s="341">
        <f t="shared" si="64"/>
        <v>107.27665824957502</v>
      </c>
    </row>
    <row r="182" spans="1:13" ht="11.25" customHeight="1" x14ac:dyDescent="0.25">
      <c r="A182" s="248">
        <v>10</v>
      </c>
      <c r="B182" s="284">
        <v>101</v>
      </c>
      <c r="C182" s="285" t="s">
        <v>270</v>
      </c>
      <c r="D182" s="219" t="s">
        <v>583</v>
      </c>
      <c r="E182" s="297" t="s">
        <v>551</v>
      </c>
      <c r="F182" s="217">
        <f>F455</f>
        <v>278818</v>
      </c>
      <c r="G182" s="217">
        <f>G455</f>
        <v>0</v>
      </c>
      <c r="H182" s="217">
        <f>H455</f>
        <v>0</v>
      </c>
      <c r="I182" s="217"/>
      <c r="J182" s="217"/>
      <c r="K182" s="217">
        <f>K455</f>
        <v>0</v>
      </c>
      <c r="L182" s="341">
        <f t="shared" si="64"/>
        <v>0</v>
      </c>
    </row>
    <row r="183" spans="1:13" ht="11.25" customHeight="1" x14ac:dyDescent="0.25">
      <c r="A183" s="248">
        <v>10</v>
      </c>
      <c r="B183" s="284">
        <v>101</v>
      </c>
      <c r="C183" s="285" t="s">
        <v>270</v>
      </c>
      <c r="D183" s="282">
        <v>615300</v>
      </c>
      <c r="E183" s="304" t="s">
        <v>471</v>
      </c>
      <c r="F183" s="283">
        <f t="shared" ref="F183:K183" si="67">F184+F185</f>
        <v>157988</v>
      </c>
      <c r="G183" s="283">
        <f t="shared" si="67"/>
        <v>40000</v>
      </c>
      <c r="H183" s="283">
        <f t="shared" si="67"/>
        <v>100000</v>
      </c>
      <c r="I183" s="283">
        <f t="shared" si="67"/>
        <v>0</v>
      </c>
      <c r="J183" s="283">
        <f t="shared" si="67"/>
        <v>0</v>
      </c>
      <c r="K183" s="283">
        <f t="shared" si="67"/>
        <v>100000</v>
      </c>
      <c r="L183" s="341">
        <f t="shared" si="64"/>
        <v>63.29594652758437</v>
      </c>
    </row>
    <row r="184" spans="1:13" ht="19.5" customHeight="1" x14ac:dyDescent="0.25">
      <c r="A184" s="248">
        <v>10</v>
      </c>
      <c r="B184" s="284">
        <v>101</v>
      </c>
      <c r="C184" s="285" t="s">
        <v>270</v>
      </c>
      <c r="D184" s="219" t="s">
        <v>584</v>
      </c>
      <c r="E184" s="220" t="s">
        <v>517</v>
      </c>
      <c r="F184" s="217">
        <f>F456</f>
        <v>57988</v>
      </c>
      <c r="G184" s="217">
        <f>G456</f>
        <v>0</v>
      </c>
      <c r="H184" s="217">
        <f>H456</f>
        <v>0</v>
      </c>
      <c r="I184" s="217">
        <f>I456</f>
        <v>0</v>
      </c>
      <c r="J184" s="217">
        <f>J456</f>
        <v>0</v>
      </c>
      <c r="K184" s="217">
        <f t="shared" si="43"/>
        <v>0</v>
      </c>
      <c r="L184" s="341">
        <f t="shared" si="64"/>
        <v>0</v>
      </c>
    </row>
    <row r="185" spans="1:13" ht="12.75" customHeight="1" x14ac:dyDescent="0.25">
      <c r="A185" s="248">
        <v>10</v>
      </c>
      <c r="B185" s="284">
        <v>101</v>
      </c>
      <c r="C185" s="285" t="s">
        <v>270</v>
      </c>
      <c r="D185" s="219" t="s">
        <v>585</v>
      </c>
      <c r="E185" s="220" t="s">
        <v>548</v>
      </c>
      <c r="F185" s="217">
        <f t="shared" ref="F185:K185" si="68">F562</f>
        <v>100000</v>
      </c>
      <c r="G185" s="217">
        <f t="shared" si="68"/>
        <v>40000</v>
      </c>
      <c r="H185" s="217">
        <f t="shared" si="68"/>
        <v>100000</v>
      </c>
      <c r="I185" s="217">
        <f t="shared" si="68"/>
        <v>0</v>
      </c>
      <c r="J185" s="217">
        <f t="shared" si="68"/>
        <v>0</v>
      </c>
      <c r="K185" s="217">
        <f t="shared" si="68"/>
        <v>100000</v>
      </c>
      <c r="L185" s="341">
        <f t="shared" si="64"/>
        <v>100</v>
      </c>
    </row>
    <row r="186" spans="1:13" ht="12.75" customHeight="1" x14ac:dyDescent="0.25">
      <c r="A186" s="248">
        <v>10</v>
      </c>
      <c r="B186" s="284">
        <v>101</v>
      </c>
      <c r="C186" s="285" t="s">
        <v>270</v>
      </c>
      <c r="D186" s="282">
        <v>615400</v>
      </c>
      <c r="E186" s="293" t="s">
        <v>520</v>
      </c>
      <c r="F186" s="283">
        <f t="shared" ref="F186:K186" si="69">F187</f>
        <v>58430</v>
      </c>
      <c r="G186" s="283">
        <f t="shared" si="69"/>
        <v>33266</v>
      </c>
      <c r="H186" s="283">
        <f t="shared" si="69"/>
        <v>2000</v>
      </c>
      <c r="I186" s="283">
        <f t="shared" si="69"/>
        <v>0</v>
      </c>
      <c r="J186" s="283">
        <f t="shared" si="69"/>
        <v>52738</v>
      </c>
      <c r="K186" s="283">
        <f t="shared" si="69"/>
        <v>54738</v>
      </c>
      <c r="L186" s="341">
        <f t="shared" si="64"/>
        <v>93.681328084887909</v>
      </c>
    </row>
    <row r="187" spans="1:13" ht="11.25" customHeight="1" x14ac:dyDescent="0.25">
      <c r="A187" s="248">
        <v>10</v>
      </c>
      <c r="B187" s="284">
        <v>101</v>
      </c>
      <c r="C187" s="285" t="s">
        <v>270</v>
      </c>
      <c r="D187" s="284" t="s">
        <v>586</v>
      </c>
      <c r="E187" s="302" t="s">
        <v>391</v>
      </c>
      <c r="F187" s="217">
        <f>F457</f>
        <v>58430</v>
      </c>
      <c r="G187" s="217">
        <f>G457</f>
        <v>33266</v>
      </c>
      <c r="H187" s="217">
        <f>H457</f>
        <v>2000</v>
      </c>
      <c r="I187" s="217">
        <f>I457</f>
        <v>0</v>
      </c>
      <c r="J187" s="217">
        <f>J457</f>
        <v>52738</v>
      </c>
      <c r="K187" s="217">
        <f t="shared" si="43"/>
        <v>54738</v>
      </c>
      <c r="L187" s="341">
        <f t="shared" si="64"/>
        <v>93.681328084887909</v>
      </c>
    </row>
    <row r="188" spans="1:13" ht="11.25" customHeight="1" x14ac:dyDescent="0.25">
      <c r="A188" s="248">
        <v>10</v>
      </c>
      <c r="B188" s="284">
        <v>101</v>
      </c>
      <c r="C188" s="285" t="s">
        <v>270</v>
      </c>
      <c r="D188" s="282">
        <v>616000</v>
      </c>
      <c r="E188" s="282" t="s">
        <v>73</v>
      </c>
      <c r="F188" s="283">
        <f t="shared" ref="F188:K188" si="70">F189</f>
        <v>7000</v>
      </c>
      <c r="G188" s="283">
        <f t="shared" si="70"/>
        <v>742</v>
      </c>
      <c r="H188" s="283">
        <f t="shared" si="70"/>
        <v>8000</v>
      </c>
      <c r="I188" s="283">
        <f t="shared" si="70"/>
        <v>0</v>
      </c>
      <c r="J188" s="283">
        <f t="shared" si="70"/>
        <v>0</v>
      </c>
      <c r="K188" s="283">
        <f t="shared" si="70"/>
        <v>8000</v>
      </c>
      <c r="L188" s="340">
        <f t="shared" si="64"/>
        <v>114.28571428571428</v>
      </c>
    </row>
    <row r="189" spans="1:13" ht="11.25" customHeight="1" x14ac:dyDescent="0.25">
      <c r="A189" s="248">
        <v>10</v>
      </c>
      <c r="B189" s="284">
        <v>101</v>
      </c>
      <c r="C189" s="285" t="s">
        <v>270</v>
      </c>
      <c r="D189" s="284">
        <v>616331</v>
      </c>
      <c r="E189" s="284" t="s">
        <v>146</v>
      </c>
      <c r="F189" s="217">
        <f>F409</f>
        <v>7000</v>
      </c>
      <c r="G189" s="217">
        <f>G409</f>
        <v>742</v>
      </c>
      <c r="H189" s="217">
        <f>H409</f>
        <v>8000</v>
      </c>
      <c r="I189" s="217">
        <f>I409</f>
        <v>0</v>
      </c>
      <c r="J189" s="217">
        <f>J409</f>
        <v>0</v>
      </c>
      <c r="K189" s="217">
        <f t="shared" si="43"/>
        <v>8000</v>
      </c>
      <c r="L189" s="341">
        <f t="shared" si="64"/>
        <v>114.28571428571428</v>
      </c>
      <c r="M189" s="13"/>
    </row>
    <row r="190" spans="1:13" ht="15.75" customHeight="1" x14ac:dyDescent="0.25">
      <c r="A190" s="248">
        <v>10</v>
      </c>
      <c r="B190" s="284">
        <v>101</v>
      </c>
      <c r="C190" s="285" t="s">
        <v>270</v>
      </c>
      <c r="D190" s="280"/>
      <c r="E190" s="301" t="s">
        <v>129</v>
      </c>
      <c r="F190" s="198">
        <f>F191+F226+F224</f>
        <v>4274457</v>
      </c>
      <c r="G190" s="198">
        <f t="shared" ref="G190:K190" si="71">G191+G226+G224</f>
        <v>333503</v>
      </c>
      <c r="H190" s="198">
        <f t="shared" si="71"/>
        <v>1616000</v>
      </c>
      <c r="I190" s="198">
        <f t="shared" si="71"/>
        <v>863240</v>
      </c>
      <c r="J190" s="198">
        <f t="shared" si="71"/>
        <v>1767863</v>
      </c>
      <c r="K190" s="198">
        <f t="shared" si="71"/>
        <v>4247103</v>
      </c>
      <c r="L190" s="340">
        <f t="shared" si="64"/>
        <v>99.360059067151681</v>
      </c>
      <c r="M190" s="13"/>
    </row>
    <row r="191" spans="1:13" ht="12" customHeight="1" x14ac:dyDescent="0.25">
      <c r="A191" s="248">
        <v>10</v>
      </c>
      <c r="B191" s="284">
        <v>101</v>
      </c>
      <c r="C191" s="285" t="s">
        <v>270</v>
      </c>
      <c r="D191" s="282">
        <v>821000</v>
      </c>
      <c r="E191" s="282" t="s">
        <v>75</v>
      </c>
      <c r="F191" s="283">
        <f t="shared" ref="F191:K191" si="72">F192+F194+F200+F213+F216</f>
        <v>4234457</v>
      </c>
      <c r="G191" s="283">
        <f t="shared" si="72"/>
        <v>318915</v>
      </c>
      <c r="H191" s="283">
        <f t="shared" si="72"/>
        <v>1566000</v>
      </c>
      <c r="I191" s="283">
        <f t="shared" si="72"/>
        <v>863240</v>
      </c>
      <c r="J191" s="283">
        <f t="shared" si="72"/>
        <v>1767863</v>
      </c>
      <c r="K191" s="283">
        <f t="shared" si="72"/>
        <v>4197103</v>
      </c>
      <c r="L191" s="340">
        <f t="shared" si="64"/>
        <v>99.117856197382565</v>
      </c>
      <c r="M191" s="13"/>
    </row>
    <row r="192" spans="1:13" ht="12" customHeight="1" x14ac:dyDescent="0.25">
      <c r="A192" s="248">
        <v>10</v>
      </c>
      <c r="B192" s="284">
        <v>101</v>
      </c>
      <c r="C192" s="285" t="s">
        <v>270</v>
      </c>
      <c r="D192" s="282">
        <v>821100</v>
      </c>
      <c r="E192" s="305" t="s">
        <v>209</v>
      </c>
      <c r="F192" s="283">
        <f t="shared" ref="F192:K192" si="73">F193</f>
        <v>60000</v>
      </c>
      <c r="G192" s="283">
        <f t="shared" si="73"/>
        <v>0</v>
      </c>
      <c r="H192" s="283">
        <f t="shared" si="73"/>
        <v>100000</v>
      </c>
      <c r="I192" s="283">
        <f t="shared" si="73"/>
        <v>0</v>
      </c>
      <c r="J192" s="283">
        <f t="shared" si="73"/>
        <v>0</v>
      </c>
      <c r="K192" s="283">
        <f t="shared" si="73"/>
        <v>100000</v>
      </c>
      <c r="L192" s="340">
        <f t="shared" si="64"/>
        <v>166.66666666666669</v>
      </c>
    </row>
    <row r="193" spans="1:28" ht="10.5" customHeight="1" x14ac:dyDescent="0.25">
      <c r="A193" s="248">
        <v>10</v>
      </c>
      <c r="B193" s="284">
        <v>101</v>
      </c>
      <c r="C193" s="285" t="s">
        <v>270</v>
      </c>
      <c r="D193" s="219">
        <v>821111</v>
      </c>
      <c r="E193" s="219" t="s">
        <v>293</v>
      </c>
      <c r="F193" s="217">
        <f>F371</f>
        <v>60000</v>
      </c>
      <c r="G193" s="217">
        <f>G371</f>
        <v>0</v>
      </c>
      <c r="H193" s="217">
        <f>H371</f>
        <v>100000</v>
      </c>
      <c r="I193" s="217">
        <f>I371</f>
        <v>0</v>
      </c>
      <c r="J193" s="217">
        <f>J371</f>
        <v>0</v>
      </c>
      <c r="K193" s="217">
        <f>H193+I193+J193</f>
        <v>100000</v>
      </c>
      <c r="L193" s="341">
        <f t="shared" si="64"/>
        <v>166.66666666666669</v>
      </c>
    </row>
    <row r="194" spans="1:28" ht="12.75" customHeight="1" x14ac:dyDescent="0.25">
      <c r="A194" s="248">
        <v>10</v>
      </c>
      <c r="B194" s="284">
        <v>101</v>
      </c>
      <c r="C194" s="285" t="s">
        <v>270</v>
      </c>
      <c r="D194" s="282">
        <v>821200</v>
      </c>
      <c r="E194" s="282" t="s">
        <v>210</v>
      </c>
      <c r="F194" s="283">
        <f t="shared" ref="F194:K194" si="74">F196+F195+F198+F199+F197</f>
        <v>967863</v>
      </c>
      <c r="G194" s="283">
        <f t="shared" si="74"/>
        <v>27518</v>
      </c>
      <c r="H194" s="283">
        <f t="shared" si="74"/>
        <v>200000</v>
      </c>
      <c r="I194" s="283">
        <f t="shared" si="74"/>
        <v>400000</v>
      </c>
      <c r="J194" s="283">
        <f t="shared" si="74"/>
        <v>247863</v>
      </c>
      <c r="K194" s="283">
        <f t="shared" si="74"/>
        <v>847863</v>
      </c>
      <c r="L194" s="341">
        <f t="shared" si="64"/>
        <v>87.601551045964158</v>
      </c>
    </row>
    <row r="195" spans="1:28" ht="10.5" customHeight="1" x14ac:dyDescent="0.25">
      <c r="A195" s="248">
        <v>10</v>
      </c>
      <c r="B195" s="284">
        <v>101</v>
      </c>
      <c r="C195" s="285" t="s">
        <v>270</v>
      </c>
      <c r="D195" s="219">
        <v>821211</v>
      </c>
      <c r="E195" s="219" t="s">
        <v>300</v>
      </c>
      <c r="F195" s="217">
        <f>F372</f>
        <v>200000</v>
      </c>
      <c r="G195" s="217">
        <f>G372</f>
        <v>0</v>
      </c>
      <c r="H195" s="217">
        <f>H372</f>
        <v>200000</v>
      </c>
      <c r="I195" s="217"/>
      <c r="J195" s="217"/>
      <c r="K195" s="217">
        <f>H195+I195+J195</f>
        <v>200000</v>
      </c>
      <c r="L195" s="341">
        <f t="shared" si="64"/>
        <v>100</v>
      </c>
    </row>
    <row r="196" spans="1:28" ht="11.25" customHeight="1" x14ac:dyDescent="0.25">
      <c r="A196" s="248">
        <v>10</v>
      </c>
      <c r="B196" s="284">
        <v>101</v>
      </c>
      <c r="C196" s="285" t="s">
        <v>270</v>
      </c>
      <c r="D196" s="219" t="s">
        <v>587</v>
      </c>
      <c r="E196" s="219" t="s">
        <v>393</v>
      </c>
      <c r="F196" s="217">
        <f>F607</f>
        <v>300000</v>
      </c>
      <c r="G196" s="217">
        <f t="shared" ref="G196:K196" si="75">G607</f>
        <v>0</v>
      </c>
      <c r="H196" s="217">
        <f t="shared" si="75"/>
        <v>0</v>
      </c>
      <c r="I196" s="217">
        <f t="shared" si="75"/>
        <v>300000</v>
      </c>
      <c r="J196" s="217">
        <f t="shared" si="75"/>
        <v>0</v>
      </c>
      <c r="K196" s="217">
        <f t="shared" si="75"/>
        <v>300000</v>
      </c>
      <c r="L196" s="341">
        <f t="shared" si="64"/>
        <v>100</v>
      </c>
    </row>
    <row r="197" spans="1:28" ht="19.5" customHeight="1" x14ac:dyDescent="0.25">
      <c r="A197" s="248">
        <v>10</v>
      </c>
      <c r="B197" s="284">
        <v>101</v>
      </c>
      <c r="C197" s="285" t="s">
        <v>270</v>
      </c>
      <c r="D197" s="219" t="s">
        <v>588</v>
      </c>
      <c r="E197" s="220" t="s">
        <v>539</v>
      </c>
      <c r="F197" s="217">
        <f>F459</f>
        <v>247863</v>
      </c>
      <c r="G197" s="217">
        <f>G459</f>
        <v>0</v>
      </c>
      <c r="H197" s="217">
        <f>H459</f>
        <v>0</v>
      </c>
      <c r="I197" s="217">
        <f>I459</f>
        <v>0</v>
      </c>
      <c r="J197" s="217">
        <f>J459</f>
        <v>247863</v>
      </c>
      <c r="K197" s="217">
        <f>H197+I197+J197</f>
        <v>247863</v>
      </c>
      <c r="L197" s="341">
        <f t="shared" si="64"/>
        <v>100</v>
      </c>
    </row>
    <row r="198" spans="1:28" ht="11.25" customHeight="1" x14ac:dyDescent="0.25">
      <c r="A198" s="248">
        <v>10</v>
      </c>
      <c r="B198" s="284">
        <v>101</v>
      </c>
      <c r="C198" s="285" t="s">
        <v>270</v>
      </c>
      <c r="D198" s="219">
        <v>821221</v>
      </c>
      <c r="E198" s="219" t="s">
        <v>540</v>
      </c>
      <c r="F198" s="217">
        <f t="shared" ref="F198:J199" si="76">F335</f>
        <v>100000</v>
      </c>
      <c r="G198" s="217">
        <f t="shared" si="76"/>
        <v>6142</v>
      </c>
      <c r="H198" s="217">
        <f t="shared" si="76"/>
        <v>0</v>
      </c>
      <c r="I198" s="217">
        <f t="shared" si="76"/>
        <v>100000</v>
      </c>
      <c r="J198" s="217">
        <f t="shared" si="76"/>
        <v>0</v>
      </c>
      <c r="K198" s="217">
        <f>H198+I198+J198</f>
        <v>100000</v>
      </c>
      <c r="L198" s="341">
        <f t="shared" si="64"/>
        <v>100</v>
      </c>
    </row>
    <row r="199" spans="1:28" ht="10.5" customHeight="1" x14ac:dyDescent="0.25">
      <c r="A199" s="248">
        <v>10</v>
      </c>
      <c r="B199" s="284">
        <v>101</v>
      </c>
      <c r="C199" s="285" t="s">
        <v>270</v>
      </c>
      <c r="D199" s="219">
        <v>821224</v>
      </c>
      <c r="E199" s="220" t="s">
        <v>542</v>
      </c>
      <c r="F199" s="217">
        <f t="shared" si="76"/>
        <v>120000</v>
      </c>
      <c r="G199" s="217">
        <f t="shared" si="76"/>
        <v>21376</v>
      </c>
      <c r="H199" s="217">
        <f t="shared" si="76"/>
        <v>0</v>
      </c>
      <c r="I199" s="217">
        <f t="shared" si="76"/>
        <v>0</v>
      </c>
      <c r="J199" s="217">
        <f t="shared" si="76"/>
        <v>0</v>
      </c>
      <c r="K199" s="217">
        <f>H199+I199+J199</f>
        <v>0</v>
      </c>
      <c r="L199" s="341">
        <f t="shared" si="64"/>
        <v>0</v>
      </c>
    </row>
    <row r="200" spans="1:28" ht="12" customHeight="1" x14ac:dyDescent="0.25">
      <c r="A200" s="248">
        <v>10</v>
      </c>
      <c r="B200" s="284">
        <v>101</v>
      </c>
      <c r="C200" s="285" t="s">
        <v>270</v>
      </c>
      <c r="D200" s="282">
        <v>821300</v>
      </c>
      <c r="E200" s="282" t="s">
        <v>127</v>
      </c>
      <c r="F200" s="283">
        <f>F201+F202+F203+F204+F205+F206</f>
        <v>214641</v>
      </c>
      <c r="G200" s="283">
        <f>G201+G202+G203+G204</f>
        <v>29053</v>
      </c>
      <c r="H200" s="283">
        <f>H201+H202+H203+H204+H205+H206+H207</f>
        <v>386000</v>
      </c>
      <c r="I200" s="283">
        <f>I201+I202+I203+I204+I205</f>
        <v>0</v>
      </c>
      <c r="J200" s="283">
        <f>J201+J202+J203+J204+J205</f>
        <v>0</v>
      </c>
      <c r="K200" s="283">
        <f>K201+K202+K203+K204+K205+K206+K207</f>
        <v>386000</v>
      </c>
      <c r="L200" s="340">
        <f t="shared" si="64"/>
        <v>179.83516662706566</v>
      </c>
    </row>
    <row r="201" spans="1:28" ht="10.5" customHeight="1" x14ac:dyDescent="0.25">
      <c r="A201" s="248">
        <v>10</v>
      </c>
      <c r="B201" s="284">
        <v>101</v>
      </c>
      <c r="C201" s="285" t="s">
        <v>270</v>
      </c>
      <c r="D201" s="284">
        <v>821311</v>
      </c>
      <c r="E201" s="219" t="s">
        <v>264</v>
      </c>
      <c r="F201" s="217">
        <f t="shared" ref="F201:J202" si="77">F564+F460</f>
        <v>22000</v>
      </c>
      <c r="G201" s="217">
        <f t="shared" si="77"/>
        <v>0</v>
      </c>
      <c r="H201" s="217">
        <f t="shared" si="77"/>
        <v>15000</v>
      </c>
      <c r="I201" s="217">
        <f t="shared" si="77"/>
        <v>0</v>
      </c>
      <c r="J201" s="217">
        <f t="shared" si="77"/>
        <v>0</v>
      </c>
      <c r="K201" s="217">
        <f t="shared" ref="K201:K206" si="78">H201+I201+J201</f>
        <v>15000</v>
      </c>
      <c r="L201" s="341">
        <f t="shared" si="64"/>
        <v>68.181818181818173</v>
      </c>
    </row>
    <row r="202" spans="1:28" ht="11.25" customHeight="1" x14ac:dyDescent="0.25">
      <c r="A202" s="248">
        <v>10</v>
      </c>
      <c r="B202" s="284">
        <v>101</v>
      </c>
      <c r="C202" s="285" t="s">
        <v>270</v>
      </c>
      <c r="D202" s="284">
        <v>821312</v>
      </c>
      <c r="E202" s="219" t="s">
        <v>265</v>
      </c>
      <c r="F202" s="217">
        <f t="shared" si="77"/>
        <v>37641</v>
      </c>
      <c r="G202" s="217">
        <f t="shared" si="77"/>
        <v>28173</v>
      </c>
      <c r="H202" s="217">
        <f t="shared" si="77"/>
        <v>40000</v>
      </c>
      <c r="I202" s="217">
        <f t="shared" si="77"/>
        <v>0</v>
      </c>
      <c r="J202" s="217">
        <f t="shared" si="77"/>
        <v>0</v>
      </c>
      <c r="K202" s="217">
        <f>K565+K461</f>
        <v>40000</v>
      </c>
      <c r="L202" s="341">
        <f t="shared" si="64"/>
        <v>106.26710236178636</v>
      </c>
    </row>
    <row r="203" spans="1:28" ht="11.25" customHeight="1" x14ac:dyDescent="0.25">
      <c r="A203" s="248">
        <v>10</v>
      </c>
      <c r="B203" s="284">
        <v>101</v>
      </c>
      <c r="C203" s="285" t="s">
        <v>270</v>
      </c>
      <c r="D203" s="284" t="s">
        <v>266</v>
      </c>
      <c r="E203" s="219" t="s">
        <v>412</v>
      </c>
      <c r="F203" s="217">
        <f>F373</f>
        <v>30000</v>
      </c>
      <c r="G203" s="217">
        <f>G373</f>
        <v>0</v>
      </c>
      <c r="H203" s="217">
        <f>H373</f>
        <v>0</v>
      </c>
      <c r="I203" s="217">
        <f>I373</f>
        <v>0</v>
      </c>
      <c r="J203" s="217">
        <f>J373</f>
        <v>0</v>
      </c>
      <c r="K203" s="217">
        <f t="shared" si="78"/>
        <v>0</v>
      </c>
      <c r="L203" s="341">
        <f t="shared" si="64"/>
        <v>0</v>
      </c>
      <c r="M203" s="13"/>
      <c r="N203" s="13"/>
      <c r="O203" s="13"/>
      <c r="P203" s="13"/>
      <c r="Q203" s="13"/>
      <c r="R203" s="13"/>
      <c r="S203" s="13"/>
      <c r="T203" s="13"/>
    </row>
    <row r="204" spans="1:28" ht="10.5" customHeight="1" x14ac:dyDescent="0.25">
      <c r="A204" s="248">
        <v>10</v>
      </c>
      <c r="B204" s="284">
        <v>101</v>
      </c>
      <c r="C204" s="285" t="s">
        <v>270</v>
      </c>
      <c r="D204" s="284">
        <v>821319</v>
      </c>
      <c r="E204" s="219" t="s">
        <v>408</v>
      </c>
      <c r="F204" s="217">
        <f>F566</f>
        <v>5000</v>
      </c>
      <c r="G204" s="217">
        <f>G566</f>
        <v>880</v>
      </c>
      <c r="H204" s="217">
        <f>H566</f>
        <v>5000</v>
      </c>
      <c r="I204" s="217">
        <f>I566</f>
        <v>0</v>
      </c>
      <c r="J204" s="217">
        <f>J566</f>
        <v>0</v>
      </c>
      <c r="K204" s="217">
        <f t="shared" si="78"/>
        <v>5000</v>
      </c>
      <c r="L204" s="343">
        <f t="shared" si="64"/>
        <v>100</v>
      </c>
      <c r="M204" s="13"/>
      <c r="N204" s="13"/>
      <c r="O204" s="13"/>
      <c r="P204" s="13"/>
      <c r="Q204" s="13"/>
      <c r="R204" s="13"/>
      <c r="S204" s="13"/>
      <c r="T204" s="13"/>
    </row>
    <row r="205" spans="1:28" s="179" customFormat="1" ht="10.5" customHeight="1" x14ac:dyDescent="0.25">
      <c r="A205" s="248">
        <v>10</v>
      </c>
      <c r="B205" s="284">
        <v>101</v>
      </c>
      <c r="C205" s="285" t="s">
        <v>270</v>
      </c>
      <c r="D205" s="284">
        <v>821321</v>
      </c>
      <c r="E205" s="219" t="s">
        <v>625</v>
      </c>
      <c r="F205" s="217">
        <f>F608</f>
        <v>70000</v>
      </c>
      <c r="G205" s="217">
        <f>G608</f>
        <v>0</v>
      </c>
      <c r="H205" s="217">
        <f>H608</f>
        <v>250000</v>
      </c>
      <c r="I205" s="217"/>
      <c r="J205" s="217"/>
      <c r="K205" s="217">
        <f t="shared" si="78"/>
        <v>250000</v>
      </c>
      <c r="L205" s="343">
        <f t="shared" si="64"/>
        <v>357.14285714285717</v>
      </c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</row>
    <row r="206" spans="1:28" s="13" customFormat="1" ht="10.5" customHeight="1" x14ac:dyDescent="0.25">
      <c r="A206" s="248">
        <v>10</v>
      </c>
      <c r="B206" s="284">
        <v>101</v>
      </c>
      <c r="C206" s="285" t="s">
        <v>270</v>
      </c>
      <c r="D206" s="284">
        <v>821321</v>
      </c>
      <c r="E206" s="219" t="s">
        <v>623</v>
      </c>
      <c r="F206" s="217">
        <f>F567</f>
        <v>50000</v>
      </c>
      <c r="G206" s="217">
        <f>G567</f>
        <v>0</v>
      </c>
      <c r="H206" s="217">
        <f>H567</f>
        <v>50000</v>
      </c>
      <c r="I206" s="217"/>
      <c r="J206" s="217"/>
      <c r="K206" s="217">
        <f t="shared" si="78"/>
        <v>50000</v>
      </c>
      <c r="L206" s="343">
        <f t="shared" si="64"/>
        <v>100</v>
      </c>
    </row>
    <row r="207" spans="1:28" s="13" customFormat="1" ht="10.5" customHeight="1" x14ac:dyDescent="0.25">
      <c r="A207" s="248">
        <v>10</v>
      </c>
      <c r="B207" s="284">
        <v>101</v>
      </c>
      <c r="C207" s="285" t="s">
        <v>270</v>
      </c>
      <c r="D207" s="284">
        <v>821371</v>
      </c>
      <c r="E207" s="219" t="s">
        <v>603</v>
      </c>
      <c r="F207" s="217">
        <f>F568</f>
        <v>0</v>
      </c>
      <c r="G207" s="217">
        <f t="shared" ref="G207:K207" si="79">G568</f>
        <v>0</v>
      </c>
      <c r="H207" s="217">
        <f t="shared" si="79"/>
        <v>26000</v>
      </c>
      <c r="I207" s="217">
        <f t="shared" si="79"/>
        <v>0</v>
      </c>
      <c r="J207" s="217">
        <f t="shared" si="79"/>
        <v>0</v>
      </c>
      <c r="K207" s="217">
        <f t="shared" si="79"/>
        <v>26000</v>
      </c>
      <c r="L207" s="343" t="e">
        <f t="shared" si="64"/>
        <v>#DIV/0!</v>
      </c>
    </row>
    <row r="208" spans="1:28" ht="11.25" customHeight="1" x14ac:dyDescent="0.25">
      <c r="A208" s="175"/>
      <c r="B208" s="175"/>
      <c r="C208" s="79"/>
      <c r="D208" s="175"/>
      <c r="F208" s="51"/>
      <c r="G208" s="51"/>
      <c r="H208" s="51"/>
      <c r="I208" s="51"/>
      <c r="J208" s="51"/>
      <c r="K208" s="51"/>
      <c r="L208" s="178"/>
    </row>
    <row r="209" spans="1:12" ht="11.25" customHeight="1" x14ac:dyDescent="0.25">
      <c r="A209" s="414" t="s">
        <v>276</v>
      </c>
      <c r="B209" s="414"/>
      <c r="C209" s="414"/>
      <c r="D209" s="415"/>
      <c r="E209" s="415"/>
      <c r="F209" s="51"/>
      <c r="G209" s="51"/>
      <c r="H209" s="51"/>
      <c r="I209" s="51"/>
      <c r="J209" s="51"/>
      <c r="K209" s="51"/>
      <c r="L209" s="5"/>
    </row>
    <row r="210" spans="1:12" ht="28.5" customHeight="1" x14ac:dyDescent="0.25">
      <c r="A210" s="400" t="s">
        <v>77</v>
      </c>
      <c r="B210" s="402" t="s">
        <v>267</v>
      </c>
      <c r="C210" s="402" t="s">
        <v>268</v>
      </c>
      <c r="D210" s="404" t="s">
        <v>269</v>
      </c>
      <c r="E210" s="406" t="s">
        <v>78</v>
      </c>
      <c r="F210" s="408" t="s">
        <v>501</v>
      </c>
      <c r="G210" s="408" t="s">
        <v>556</v>
      </c>
      <c r="H210" s="390" t="s">
        <v>555</v>
      </c>
      <c r="I210" s="390"/>
      <c r="J210" s="390"/>
      <c r="K210" s="390"/>
      <c r="L210" s="410" t="s">
        <v>290</v>
      </c>
    </row>
    <row r="211" spans="1:12" ht="30.75" customHeight="1" x14ac:dyDescent="0.25">
      <c r="A211" s="401"/>
      <c r="B211" s="403"/>
      <c r="C211" s="403"/>
      <c r="D211" s="405"/>
      <c r="E211" s="407"/>
      <c r="F211" s="409"/>
      <c r="G211" s="409"/>
      <c r="H211" s="266" t="s">
        <v>285</v>
      </c>
      <c r="I211" s="266" t="s">
        <v>286</v>
      </c>
      <c r="J211" s="266" t="s">
        <v>287</v>
      </c>
      <c r="K211" s="267" t="s">
        <v>288</v>
      </c>
      <c r="L211" s="411"/>
    </row>
    <row r="212" spans="1:12" ht="9" customHeight="1" x14ac:dyDescent="0.25">
      <c r="A212" s="268">
        <v>1</v>
      </c>
      <c r="B212" s="269">
        <v>2</v>
      </c>
      <c r="C212" s="269">
        <v>3</v>
      </c>
      <c r="D212" s="270">
        <v>4</v>
      </c>
      <c r="E212" s="269">
        <v>5</v>
      </c>
      <c r="F212" s="270">
        <v>6</v>
      </c>
      <c r="G212" s="270">
        <v>7</v>
      </c>
      <c r="H212" s="270">
        <v>8</v>
      </c>
      <c r="I212" s="270">
        <v>9</v>
      </c>
      <c r="J212" s="270">
        <v>10</v>
      </c>
      <c r="K212" s="270">
        <v>11</v>
      </c>
      <c r="L212" s="271">
        <v>12</v>
      </c>
    </row>
    <row r="213" spans="1:12" ht="14.25" customHeight="1" x14ac:dyDescent="0.25">
      <c r="A213" s="248">
        <v>10</v>
      </c>
      <c r="B213" s="284">
        <v>101</v>
      </c>
      <c r="C213" s="285" t="s">
        <v>270</v>
      </c>
      <c r="D213" s="280">
        <v>821500</v>
      </c>
      <c r="E213" s="280" t="s">
        <v>211</v>
      </c>
      <c r="F213" s="283">
        <f t="shared" ref="F213:K213" si="80">F214+F215</f>
        <v>160000</v>
      </c>
      <c r="G213" s="283">
        <f t="shared" si="80"/>
        <v>0</v>
      </c>
      <c r="H213" s="283">
        <f t="shared" si="80"/>
        <v>125000</v>
      </c>
      <c r="I213" s="283">
        <f t="shared" si="80"/>
        <v>100000</v>
      </c>
      <c r="J213" s="283">
        <f t="shared" si="80"/>
        <v>0</v>
      </c>
      <c r="K213" s="283">
        <f t="shared" si="80"/>
        <v>225000</v>
      </c>
      <c r="L213" s="344">
        <f t="shared" si="64"/>
        <v>140.625</v>
      </c>
    </row>
    <row r="214" spans="1:12" ht="12" customHeight="1" x14ac:dyDescent="0.25">
      <c r="A214" s="248">
        <v>10</v>
      </c>
      <c r="B214" s="284">
        <v>101</v>
      </c>
      <c r="C214" s="285" t="s">
        <v>270</v>
      </c>
      <c r="D214" s="284">
        <v>821513</v>
      </c>
      <c r="E214" s="219" t="s">
        <v>394</v>
      </c>
      <c r="F214" s="217">
        <f>F570</f>
        <v>25000</v>
      </c>
      <c r="G214" s="217">
        <f>G570</f>
        <v>0</v>
      </c>
      <c r="H214" s="217">
        <f>H570</f>
        <v>40000</v>
      </c>
      <c r="I214" s="217">
        <f>I570</f>
        <v>0</v>
      </c>
      <c r="J214" s="217">
        <v>0</v>
      </c>
      <c r="K214" s="217">
        <f>H214+I214+J214</f>
        <v>40000</v>
      </c>
      <c r="L214" s="343">
        <f t="shared" si="64"/>
        <v>160</v>
      </c>
    </row>
    <row r="215" spans="1:12" ht="12" customHeight="1" x14ac:dyDescent="0.25">
      <c r="A215" s="248">
        <v>10</v>
      </c>
      <c r="B215" s="284">
        <v>101</v>
      </c>
      <c r="C215" s="285" t="s">
        <v>270</v>
      </c>
      <c r="D215" s="284">
        <v>821521</v>
      </c>
      <c r="E215" s="219" t="s">
        <v>526</v>
      </c>
      <c r="F215" s="217">
        <f>F374</f>
        <v>135000</v>
      </c>
      <c r="G215" s="217">
        <f>G374</f>
        <v>0</v>
      </c>
      <c r="H215" s="217">
        <f>H374</f>
        <v>85000</v>
      </c>
      <c r="I215" s="217">
        <f>I374</f>
        <v>100000</v>
      </c>
      <c r="J215" s="217">
        <f>J374</f>
        <v>0</v>
      </c>
      <c r="K215" s="217">
        <f>H215+I215+J215</f>
        <v>185000</v>
      </c>
      <c r="L215" s="343">
        <f t="shared" si="64"/>
        <v>137.03703703703704</v>
      </c>
    </row>
    <row r="216" spans="1:12" s="60" customFormat="1" ht="12" customHeight="1" x14ac:dyDescent="0.25">
      <c r="A216" s="248">
        <v>10</v>
      </c>
      <c r="B216" s="284">
        <v>101</v>
      </c>
      <c r="C216" s="285" t="s">
        <v>270</v>
      </c>
      <c r="D216" s="280">
        <v>821600</v>
      </c>
      <c r="E216" s="306" t="s">
        <v>128</v>
      </c>
      <c r="F216" s="283">
        <f t="shared" ref="F216:K216" si="81">F220+F218+F219+F221+F222+F217+F223</f>
        <v>2831953</v>
      </c>
      <c r="G216" s="283">
        <f t="shared" si="81"/>
        <v>262344</v>
      </c>
      <c r="H216" s="283">
        <f t="shared" si="81"/>
        <v>755000</v>
      </c>
      <c r="I216" s="283">
        <f t="shared" si="81"/>
        <v>363240</v>
      </c>
      <c r="J216" s="283">
        <f t="shared" si="81"/>
        <v>1520000</v>
      </c>
      <c r="K216" s="283">
        <f t="shared" si="81"/>
        <v>2638240</v>
      </c>
      <c r="L216" s="344">
        <f t="shared" si="64"/>
        <v>93.159738173620823</v>
      </c>
    </row>
    <row r="217" spans="1:12" s="60" customFormat="1" ht="21.75" customHeight="1" x14ac:dyDescent="0.25">
      <c r="A217" s="248">
        <v>10</v>
      </c>
      <c r="B217" s="284">
        <v>101</v>
      </c>
      <c r="C217" s="285" t="s">
        <v>270</v>
      </c>
      <c r="D217" s="284">
        <v>821611</v>
      </c>
      <c r="E217" s="296" t="s">
        <v>509</v>
      </c>
      <c r="F217" s="217">
        <f>F571</f>
        <v>50000</v>
      </c>
      <c r="G217" s="217">
        <f>G571</f>
        <v>0</v>
      </c>
      <c r="H217" s="217">
        <f>H571</f>
        <v>0</v>
      </c>
      <c r="I217" s="217">
        <f>I571</f>
        <v>0</v>
      </c>
      <c r="J217" s="217">
        <f>J571</f>
        <v>0</v>
      </c>
      <c r="K217" s="217">
        <f t="shared" ref="K217:K227" si="82">H217+I217+J217</f>
        <v>0</v>
      </c>
      <c r="L217" s="343">
        <f t="shared" si="64"/>
        <v>0</v>
      </c>
    </row>
    <row r="218" spans="1:12" ht="21" customHeight="1" x14ac:dyDescent="0.25">
      <c r="A218" s="248">
        <v>10</v>
      </c>
      <c r="B218" s="284">
        <v>101</v>
      </c>
      <c r="C218" s="285" t="s">
        <v>270</v>
      </c>
      <c r="D218" s="303">
        <v>821612</v>
      </c>
      <c r="E218" s="296" t="s">
        <v>411</v>
      </c>
      <c r="F218" s="217">
        <f>F337</f>
        <v>1427435</v>
      </c>
      <c r="G218" s="217">
        <f>G337</f>
        <v>190599</v>
      </c>
      <c r="H218" s="217">
        <f>H337</f>
        <v>210000</v>
      </c>
      <c r="I218" s="217">
        <f>I337</f>
        <v>253240</v>
      </c>
      <c r="J218" s="217">
        <f>J337</f>
        <v>1120000</v>
      </c>
      <c r="K218" s="217">
        <f t="shared" si="82"/>
        <v>1583240</v>
      </c>
      <c r="L218" s="343">
        <f t="shared" si="64"/>
        <v>110.91503290867885</v>
      </c>
    </row>
    <row r="219" spans="1:12" ht="12" customHeight="1" x14ac:dyDescent="0.25">
      <c r="A219" s="248">
        <v>10</v>
      </c>
      <c r="B219" s="284">
        <v>101</v>
      </c>
      <c r="C219" s="285" t="s">
        <v>270</v>
      </c>
      <c r="D219" s="303" t="s">
        <v>589</v>
      </c>
      <c r="E219" s="296" t="s">
        <v>461</v>
      </c>
      <c r="F219" s="217">
        <f>F569</f>
        <v>140000</v>
      </c>
      <c r="G219" s="217">
        <f>G569</f>
        <v>0</v>
      </c>
      <c r="H219" s="217">
        <f>H569</f>
        <v>50000</v>
      </c>
      <c r="I219" s="217">
        <f>I569</f>
        <v>0</v>
      </c>
      <c r="J219" s="217"/>
      <c r="K219" s="217">
        <f t="shared" si="82"/>
        <v>50000</v>
      </c>
      <c r="L219" s="343">
        <f t="shared" si="64"/>
        <v>35.714285714285715</v>
      </c>
    </row>
    <row r="220" spans="1:12" ht="12.75" customHeight="1" x14ac:dyDescent="0.25">
      <c r="A220" s="248">
        <v>10</v>
      </c>
      <c r="B220" s="284">
        <v>101</v>
      </c>
      <c r="C220" s="285" t="s">
        <v>270</v>
      </c>
      <c r="D220" s="284" t="s">
        <v>590</v>
      </c>
      <c r="E220" s="247" t="s">
        <v>212</v>
      </c>
      <c r="F220" s="217">
        <f t="shared" ref="F220:J223" si="83">F338</f>
        <v>479518</v>
      </c>
      <c r="G220" s="217">
        <f t="shared" si="83"/>
        <v>71745</v>
      </c>
      <c r="H220" s="217">
        <f t="shared" si="83"/>
        <v>250000</v>
      </c>
      <c r="I220" s="217">
        <f t="shared" si="83"/>
        <v>0</v>
      </c>
      <c r="J220" s="217">
        <f t="shared" si="83"/>
        <v>0</v>
      </c>
      <c r="K220" s="217">
        <f t="shared" si="82"/>
        <v>250000</v>
      </c>
      <c r="L220" s="343">
        <f t="shared" si="64"/>
        <v>52.135686251610991</v>
      </c>
    </row>
    <row r="221" spans="1:12" ht="14.25" customHeight="1" x14ac:dyDescent="0.25">
      <c r="A221" s="248">
        <v>10</v>
      </c>
      <c r="B221" s="284">
        <v>101</v>
      </c>
      <c r="C221" s="285" t="s">
        <v>270</v>
      </c>
      <c r="D221" s="284">
        <v>821619</v>
      </c>
      <c r="E221" s="219" t="s">
        <v>407</v>
      </c>
      <c r="F221" s="217">
        <f t="shared" si="83"/>
        <v>490000</v>
      </c>
      <c r="G221" s="217">
        <f t="shared" si="83"/>
        <v>0</v>
      </c>
      <c r="H221" s="217">
        <f t="shared" si="83"/>
        <v>90000</v>
      </c>
      <c r="I221" s="217">
        <f t="shared" si="83"/>
        <v>0</v>
      </c>
      <c r="J221" s="217">
        <f t="shared" si="83"/>
        <v>400000</v>
      </c>
      <c r="K221" s="217">
        <f>H221+I221+J221</f>
        <v>490000</v>
      </c>
      <c r="L221" s="343">
        <f t="shared" si="64"/>
        <v>100</v>
      </c>
    </row>
    <row r="222" spans="1:12" ht="22.5" x14ac:dyDescent="0.25">
      <c r="A222" s="248">
        <v>10</v>
      </c>
      <c r="B222" s="284">
        <v>101</v>
      </c>
      <c r="C222" s="285" t="s">
        <v>270</v>
      </c>
      <c r="D222" s="307" t="s">
        <v>591</v>
      </c>
      <c r="E222" s="308" t="s">
        <v>497</v>
      </c>
      <c r="F222" s="217">
        <f t="shared" si="83"/>
        <v>235000</v>
      </c>
      <c r="G222" s="217">
        <f t="shared" si="83"/>
        <v>0</v>
      </c>
      <c r="H222" s="217">
        <f t="shared" si="83"/>
        <v>125000</v>
      </c>
      <c r="I222" s="217">
        <f t="shared" si="83"/>
        <v>110000</v>
      </c>
      <c r="J222" s="217">
        <f t="shared" si="83"/>
        <v>0</v>
      </c>
      <c r="K222" s="217">
        <f>H222+I222+J222</f>
        <v>235000</v>
      </c>
      <c r="L222" s="343">
        <f t="shared" si="64"/>
        <v>100</v>
      </c>
    </row>
    <row r="223" spans="1:12" ht="23.25" customHeight="1" x14ac:dyDescent="0.25">
      <c r="A223" s="248">
        <v>10</v>
      </c>
      <c r="B223" s="284">
        <v>101</v>
      </c>
      <c r="C223" s="285" t="s">
        <v>270</v>
      </c>
      <c r="D223" s="191" t="s">
        <v>592</v>
      </c>
      <c r="E223" s="309" t="s">
        <v>552</v>
      </c>
      <c r="F223" s="217">
        <f t="shared" si="83"/>
        <v>10000</v>
      </c>
      <c r="G223" s="217">
        <f t="shared" si="83"/>
        <v>0</v>
      </c>
      <c r="H223" s="217">
        <f t="shared" si="83"/>
        <v>30000</v>
      </c>
      <c r="I223" s="217">
        <f t="shared" si="83"/>
        <v>0</v>
      </c>
      <c r="J223" s="217">
        <f t="shared" si="83"/>
        <v>0</v>
      </c>
      <c r="K223" s="217">
        <f>H223+I223+J223</f>
        <v>30000</v>
      </c>
      <c r="L223" s="343">
        <f t="shared" si="64"/>
        <v>300</v>
      </c>
    </row>
    <row r="224" spans="1:12" ht="12.75" customHeight="1" x14ac:dyDescent="0.25">
      <c r="A224" s="248">
        <v>10</v>
      </c>
      <c r="B224" s="284">
        <v>101</v>
      </c>
      <c r="C224" s="285" t="s">
        <v>270</v>
      </c>
      <c r="D224" s="210">
        <v>822000</v>
      </c>
      <c r="E224" s="360" t="s">
        <v>605</v>
      </c>
      <c r="F224" s="283">
        <f>F225</f>
        <v>0</v>
      </c>
      <c r="G224" s="283">
        <f t="shared" ref="G224:K224" si="84">G225</f>
        <v>0</v>
      </c>
      <c r="H224" s="283">
        <f t="shared" si="84"/>
        <v>0</v>
      </c>
      <c r="I224" s="283">
        <f t="shared" si="84"/>
        <v>0</v>
      </c>
      <c r="J224" s="283">
        <f t="shared" si="84"/>
        <v>0</v>
      </c>
      <c r="K224" s="283">
        <f t="shared" si="84"/>
        <v>0</v>
      </c>
      <c r="L224" s="344" t="e">
        <f t="shared" si="64"/>
        <v>#DIV/0!</v>
      </c>
    </row>
    <row r="225" spans="1:12" ht="12.75" customHeight="1" x14ac:dyDescent="0.25">
      <c r="A225" s="248">
        <v>10</v>
      </c>
      <c r="B225" s="284">
        <v>101</v>
      </c>
      <c r="C225" s="285" t="s">
        <v>270</v>
      </c>
      <c r="D225" s="191">
        <v>822311</v>
      </c>
      <c r="E225" s="309" t="s">
        <v>604</v>
      </c>
      <c r="F225" s="217">
        <f>F292</f>
        <v>0</v>
      </c>
      <c r="G225" s="217">
        <f t="shared" ref="G225:K225" si="85">G292</f>
        <v>0</v>
      </c>
      <c r="H225" s="217">
        <f t="shared" si="85"/>
        <v>0</v>
      </c>
      <c r="I225" s="217">
        <f t="shared" si="85"/>
        <v>0</v>
      </c>
      <c r="J225" s="217">
        <f t="shared" si="85"/>
        <v>0</v>
      </c>
      <c r="K225" s="217">
        <f t="shared" si="85"/>
        <v>0</v>
      </c>
      <c r="L225" s="343" t="e">
        <f t="shared" si="64"/>
        <v>#DIV/0!</v>
      </c>
    </row>
    <row r="226" spans="1:12" ht="12.75" customHeight="1" x14ac:dyDescent="0.25">
      <c r="A226" s="248">
        <v>10</v>
      </c>
      <c r="B226" s="284">
        <v>101</v>
      </c>
      <c r="C226" s="285" t="s">
        <v>270</v>
      </c>
      <c r="D226" s="282">
        <v>823000</v>
      </c>
      <c r="E226" s="282" t="s">
        <v>76</v>
      </c>
      <c r="F226" s="283">
        <f>F227</f>
        <v>40000</v>
      </c>
      <c r="G226" s="283">
        <f>G227</f>
        <v>14588</v>
      </c>
      <c r="H226" s="283">
        <f>H227</f>
        <v>50000</v>
      </c>
      <c r="I226" s="283">
        <f>I227</f>
        <v>0</v>
      </c>
      <c r="J226" s="283">
        <f>J227</f>
        <v>0</v>
      </c>
      <c r="K226" s="283">
        <f t="shared" si="82"/>
        <v>50000</v>
      </c>
      <c r="L226" s="344">
        <f>K226/F226*100</f>
        <v>125</v>
      </c>
    </row>
    <row r="227" spans="1:12" ht="11.25" customHeight="1" x14ac:dyDescent="0.25">
      <c r="A227" s="248">
        <v>10</v>
      </c>
      <c r="B227" s="284">
        <v>101</v>
      </c>
      <c r="C227" s="285" t="s">
        <v>270</v>
      </c>
      <c r="D227" s="219">
        <v>823331</v>
      </c>
      <c r="E227" s="247" t="s">
        <v>160</v>
      </c>
      <c r="F227" s="217">
        <f>F411</f>
        <v>40000</v>
      </c>
      <c r="G227" s="217">
        <f>G411</f>
        <v>14588</v>
      </c>
      <c r="H227" s="217">
        <f>H411</f>
        <v>50000</v>
      </c>
      <c r="I227" s="217">
        <v>0</v>
      </c>
      <c r="J227" s="217">
        <v>0</v>
      </c>
      <c r="K227" s="217">
        <f t="shared" si="82"/>
        <v>50000</v>
      </c>
      <c r="L227" s="343">
        <f>K227/F227*100</f>
        <v>125</v>
      </c>
    </row>
    <row r="228" spans="1:12" ht="11.25" customHeight="1" x14ac:dyDescent="0.25">
      <c r="A228" s="248">
        <v>10</v>
      </c>
      <c r="B228" s="284">
        <v>101</v>
      </c>
      <c r="C228" s="285" t="s">
        <v>270</v>
      </c>
      <c r="D228" s="219"/>
      <c r="E228" s="282" t="s">
        <v>213</v>
      </c>
      <c r="F228" s="283">
        <f t="shared" ref="F228:K228" si="86">F229</f>
        <v>75470</v>
      </c>
      <c r="G228" s="283">
        <f t="shared" si="86"/>
        <v>0</v>
      </c>
      <c r="H228" s="283">
        <f t="shared" si="86"/>
        <v>75470</v>
      </c>
      <c r="I228" s="283">
        <f t="shared" si="86"/>
        <v>0</v>
      </c>
      <c r="J228" s="283">
        <f t="shared" si="86"/>
        <v>0</v>
      </c>
      <c r="K228" s="283">
        <f t="shared" si="86"/>
        <v>75470</v>
      </c>
      <c r="L228" s="344">
        <f>K228/F228*100</f>
        <v>100</v>
      </c>
    </row>
    <row r="229" spans="1:12" ht="11.25" customHeight="1" x14ac:dyDescent="0.25">
      <c r="A229" s="248">
        <v>10</v>
      </c>
      <c r="B229" s="284">
        <v>101</v>
      </c>
      <c r="C229" s="285" t="s">
        <v>270</v>
      </c>
      <c r="D229" s="284">
        <v>999999</v>
      </c>
      <c r="E229" s="247" t="s">
        <v>214</v>
      </c>
      <c r="F229" s="217">
        <f>F294</f>
        <v>75470</v>
      </c>
      <c r="G229" s="217">
        <v>0</v>
      </c>
      <c r="H229" s="217">
        <f>H294</f>
        <v>75470</v>
      </c>
      <c r="I229" s="217">
        <v>0</v>
      </c>
      <c r="J229" s="217">
        <v>0</v>
      </c>
      <c r="K229" s="217">
        <f>H229+I229+J229</f>
        <v>75470</v>
      </c>
      <c r="L229" s="343">
        <f>K229/F229*100</f>
        <v>100</v>
      </c>
    </row>
    <row r="230" spans="1:12" ht="11.25" customHeight="1" x14ac:dyDescent="0.25">
      <c r="A230" s="310"/>
      <c r="B230" s="286"/>
      <c r="C230" s="286"/>
      <c r="D230" s="284"/>
      <c r="E230" s="311" t="s">
        <v>530</v>
      </c>
      <c r="F230" s="311"/>
      <c r="G230" s="311"/>
      <c r="H230" s="311"/>
      <c r="I230" s="311"/>
      <c r="J230" s="311"/>
      <c r="K230" s="311"/>
      <c r="L230" s="312"/>
    </row>
    <row r="231" spans="1:12" ht="12" customHeight="1" x14ac:dyDescent="0.25">
      <c r="A231" s="313"/>
      <c r="B231" s="314"/>
      <c r="C231" s="314"/>
      <c r="D231" s="315"/>
      <c r="E231" s="311" t="s">
        <v>531</v>
      </c>
      <c r="F231" s="311"/>
      <c r="G231" s="311"/>
      <c r="H231" s="311"/>
      <c r="I231" s="311"/>
      <c r="J231" s="311"/>
      <c r="K231" s="311"/>
      <c r="L231" s="312"/>
    </row>
    <row r="232" spans="1:12" ht="12" customHeight="1" x14ac:dyDescent="0.25">
      <c r="A232" s="13"/>
      <c r="B232" s="13"/>
      <c r="C232" s="13"/>
      <c r="D232" s="68"/>
      <c r="E232" s="69"/>
      <c r="F232" s="69"/>
      <c r="G232" s="69"/>
      <c r="H232" s="69"/>
      <c r="I232" s="69"/>
      <c r="J232" s="69"/>
      <c r="K232" s="69"/>
      <c r="L232" s="69"/>
    </row>
    <row r="233" spans="1:12" ht="12.75" customHeight="1" x14ac:dyDescent="0.25">
      <c r="A233" s="439" t="s">
        <v>337</v>
      </c>
      <c r="B233" s="439"/>
      <c r="C233" s="439"/>
      <c r="D233" s="445"/>
      <c r="E233" s="445"/>
    </row>
    <row r="234" spans="1:12" ht="18.75" customHeight="1" x14ac:dyDescent="0.25">
      <c r="A234" s="426" t="s">
        <v>77</v>
      </c>
      <c r="B234" s="424" t="s">
        <v>267</v>
      </c>
      <c r="C234" s="424" t="s">
        <v>268</v>
      </c>
      <c r="D234" s="435" t="s">
        <v>269</v>
      </c>
      <c r="E234" s="429" t="s">
        <v>78</v>
      </c>
      <c r="F234" s="432" t="s">
        <v>501</v>
      </c>
      <c r="G234" s="432" t="s">
        <v>556</v>
      </c>
      <c r="H234" s="429" t="s">
        <v>555</v>
      </c>
      <c r="I234" s="429"/>
      <c r="J234" s="429"/>
      <c r="K234" s="429"/>
      <c r="L234" s="430" t="s">
        <v>290</v>
      </c>
    </row>
    <row r="235" spans="1:12" ht="41.25" customHeight="1" x14ac:dyDescent="0.25">
      <c r="A235" s="427"/>
      <c r="B235" s="425"/>
      <c r="C235" s="425"/>
      <c r="D235" s="436"/>
      <c r="E235" s="434"/>
      <c r="F235" s="433"/>
      <c r="G235" s="433"/>
      <c r="H235" s="33" t="s">
        <v>285</v>
      </c>
      <c r="I235" s="33" t="s">
        <v>286</v>
      </c>
      <c r="J235" s="33" t="s">
        <v>287</v>
      </c>
      <c r="K235" s="34" t="s">
        <v>288</v>
      </c>
      <c r="L235" s="431"/>
    </row>
    <row r="236" spans="1:12" ht="9" customHeight="1" x14ac:dyDescent="0.25">
      <c r="A236" s="35">
        <v>1</v>
      </c>
      <c r="B236" s="36">
        <v>2</v>
      </c>
      <c r="C236" s="36">
        <v>3</v>
      </c>
      <c r="D236" s="37">
        <v>4</v>
      </c>
      <c r="E236" s="36">
        <v>5</v>
      </c>
      <c r="F236" s="37">
        <v>6</v>
      </c>
      <c r="G236" s="37">
        <v>7</v>
      </c>
      <c r="H236" s="37">
        <v>8</v>
      </c>
      <c r="I236" s="37">
        <v>9</v>
      </c>
      <c r="J236" s="37">
        <v>10</v>
      </c>
      <c r="K236" s="37">
        <v>11</v>
      </c>
      <c r="L236" s="38">
        <v>12</v>
      </c>
    </row>
    <row r="237" spans="1:12" ht="12" customHeight="1" x14ac:dyDescent="0.25">
      <c r="A237" s="70"/>
      <c r="B237" s="71"/>
      <c r="C237" s="71"/>
      <c r="D237" s="72"/>
      <c r="E237" s="73" t="s">
        <v>136</v>
      </c>
      <c r="F237" s="23">
        <f>F238+F241+F245+F247+F254</f>
        <v>326256</v>
      </c>
      <c r="G237" s="23">
        <f>G238+G241+G245+G247+G254</f>
        <v>291057</v>
      </c>
      <c r="H237" s="23">
        <f>H238+H241+H245+H247+H254</f>
        <v>454311</v>
      </c>
      <c r="I237" s="23">
        <f>I238+I241+I245+I247+I254</f>
        <v>0</v>
      </c>
      <c r="J237" s="23">
        <f>J238+J241+J245+J247+J254</f>
        <v>0</v>
      </c>
      <c r="K237" s="23">
        <f>H237+I237+J237</f>
        <v>454311</v>
      </c>
      <c r="L237" s="22">
        <f t="shared" ref="L237:L255" si="87">K237/F237*100</f>
        <v>139.24985287626893</v>
      </c>
    </row>
    <row r="238" spans="1:12" ht="12" customHeight="1" x14ac:dyDescent="0.25">
      <c r="A238" s="74">
        <v>10</v>
      </c>
      <c r="B238" s="44">
        <v>102</v>
      </c>
      <c r="C238" s="44" t="s">
        <v>270</v>
      </c>
      <c r="D238" s="26">
        <v>611100</v>
      </c>
      <c r="E238" s="26" t="s">
        <v>338</v>
      </c>
      <c r="F238" s="23">
        <f>F239+F240</f>
        <v>0</v>
      </c>
      <c r="G238" s="23">
        <f>G239+G240</f>
        <v>25656</v>
      </c>
      <c r="H238" s="23">
        <f>H239+H240</f>
        <v>64680</v>
      </c>
      <c r="I238" s="23">
        <f>I239+I240</f>
        <v>0</v>
      </c>
      <c r="J238" s="23">
        <f>J239+J240</f>
        <v>0</v>
      </c>
      <c r="K238" s="23">
        <f>H238+I238+J238</f>
        <v>64680</v>
      </c>
      <c r="L238" s="22" t="e">
        <f t="shared" si="87"/>
        <v>#DIV/0!</v>
      </c>
    </row>
    <row r="239" spans="1:12" ht="12" customHeight="1" x14ac:dyDescent="0.25">
      <c r="A239" s="74">
        <v>10</v>
      </c>
      <c r="B239" s="44">
        <v>102</v>
      </c>
      <c r="C239" s="44" t="s">
        <v>270</v>
      </c>
      <c r="D239" s="18">
        <v>611111</v>
      </c>
      <c r="E239" s="18" t="s">
        <v>339</v>
      </c>
      <c r="F239" s="17">
        <v>0</v>
      </c>
      <c r="G239" s="17">
        <v>17702</v>
      </c>
      <c r="H239" s="17">
        <v>44629</v>
      </c>
      <c r="I239" s="17"/>
      <c r="J239" s="17"/>
      <c r="K239" s="17">
        <f>H239+I239+J239</f>
        <v>44629</v>
      </c>
      <c r="L239" s="21" t="e">
        <f t="shared" si="87"/>
        <v>#DIV/0!</v>
      </c>
    </row>
    <row r="240" spans="1:12" ht="12" customHeight="1" x14ac:dyDescent="0.25">
      <c r="A240" s="74">
        <v>10</v>
      </c>
      <c r="B240" s="44">
        <v>102</v>
      </c>
      <c r="C240" s="44" t="s">
        <v>270</v>
      </c>
      <c r="D240" s="18">
        <v>611130</v>
      </c>
      <c r="E240" s="18" t="s">
        <v>340</v>
      </c>
      <c r="F240" s="17">
        <v>0</v>
      </c>
      <c r="G240" s="17">
        <v>7954</v>
      </c>
      <c r="H240" s="17">
        <v>20051</v>
      </c>
      <c r="I240" s="17"/>
      <c r="J240" s="17"/>
      <c r="K240" s="17">
        <f t="shared" ref="K240:K255" si="88">H240+I240+J240</f>
        <v>20051</v>
      </c>
      <c r="L240" s="21" t="e">
        <f t="shared" si="87"/>
        <v>#DIV/0!</v>
      </c>
    </row>
    <row r="241" spans="1:12" ht="12" customHeight="1" x14ac:dyDescent="0.25">
      <c r="A241" s="74">
        <v>10</v>
      </c>
      <c r="B241" s="44">
        <v>102</v>
      </c>
      <c r="C241" s="44" t="s">
        <v>270</v>
      </c>
      <c r="D241" s="26">
        <v>611200</v>
      </c>
      <c r="E241" s="26" t="s">
        <v>341</v>
      </c>
      <c r="F241" s="23">
        <f>F242+F243+F244</f>
        <v>0</v>
      </c>
      <c r="G241" s="23">
        <f t="shared" ref="G241:K241" si="89">G242+G243+G244</f>
        <v>1454</v>
      </c>
      <c r="H241" s="23">
        <f t="shared" si="89"/>
        <v>3160</v>
      </c>
      <c r="I241" s="23">
        <f t="shared" si="89"/>
        <v>0</v>
      </c>
      <c r="J241" s="23">
        <f t="shared" si="89"/>
        <v>0</v>
      </c>
      <c r="K241" s="23">
        <f t="shared" si="89"/>
        <v>3160</v>
      </c>
      <c r="L241" s="22" t="e">
        <f t="shared" si="87"/>
        <v>#DIV/0!</v>
      </c>
    </row>
    <row r="242" spans="1:12" ht="12" customHeight="1" x14ac:dyDescent="0.25">
      <c r="A242" s="74">
        <v>10</v>
      </c>
      <c r="B242" s="44">
        <v>102</v>
      </c>
      <c r="C242" s="44" t="s">
        <v>270</v>
      </c>
      <c r="D242" s="18">
        <v>611221</v>
      </c>
      <c r="E242" s="18" t="s">
        <v>50</v>
      </c>
      <c r="F242" s="17">
        <v>0</v>
      </c>
      <c r="G242" s="17">
        <v>867</v>
      </c>
      <c r="H242" s="17">
        <v>2310</v>
      </c>
      <c r="I242" s="17"/>
      <c r="J242" s="17"/>
      <c r="K242" s="17">
        <f t="shared" si="88"/>
        <v>2310</v>
      </c>
      <c r="L242" s="21" t="e">
        <f t="shared" si="87"/>
        <v>#DIV/0!</v>
      </c>
    </row>
    <row r="243" spans="1:12" ht="12" customHeight="1" x14ac:dyDescent="0.25">
      <c r="A243" s="74">
        <v>10</v>
      </c>
      <c r="B243" s="44">
        <v>102</v>
      </c>
      <c r="C243" s="44" t="s">
        <v>270</v>
      </c>
      <c r="D243" s="18">
        <v>611224</v>
      </c>
      <c r="E243" s="18" t="s">
        <v>51</v>
      </c>
      <c r="F243" s="17">
        <v>0</v>
      </c>
      <c r="G243" s="17">
        <v>487</v>
      </c>
      <c r="H243" s="17">
        <v>550</v>
      </c>
      <c r="I243" s="17"/>
      <c r="J243" s="17"/>
      <c r="K243" s="17">
        <f t="shared" si="88"/>
        <v>550</v>
      </c>
      <c r="L243" s="21" t="e">
        <f t="shared" si="87"/>
        <v>#DIV/0!</v>
      </c>
    </row>
    <row r="244" spans="1:12" ht="12" customHeight="1" x14ac:dyDescent="0.25">
      <c r="A244" s="74" t="s">
        <v>372</v>
      </c>
      <c r="B244" s="44" t="s">
        <v>420</v>
      </c>
      <c r="C244" s="44" t="s">
        <v>270</v>
      </c>
      <c r="D244" s="18">
        <v>611226</v>
      </c>
      <c r="E244" s="18" t="s">
        <v>479</v>
      </c>
      <c r="F244" s="17">
        <v>0</v>
      </c>
      <c r="G244" s="17">
        <v>100</v>
      </c>
      <c r="H244" s="17">
        <v>300</v>
      </c>
      <c r="I244" s="17"/>
      <c r="J244" s="17"/>
      <c r="K244" s="17">
        <f t="shared" si="88"/>
        <v>300</v>
      </c>
      <c r="L244" s="21" t="e">
        <f t="shared" si="87"/>
        <v>#DIV/0!</v>
      </c>
    </row>
    <row r="245" spans="1:12" ht="12" customHeight="1" x14ac:dyDescent="0.25">
      <c r="A245" s="74">
        <v>10</v>
      </c>
      <c r="B245" s="44">
        <v>102</v>
      </c>
      <c r="C245" s="44" t="s">
        <v>270</v>
      </c>
      <c r="D245" s="26">
        <v>612000</v>
      </c>
      <c r="E245" s="26" t="s">
        <v>342</v>
      </c>
      <c r="F245" s="23">
        <f>F246</f>
        <v>0</v>
      </c>
      <c r="G245" s="23">
        <f>G246</f>
        <v>2694</v>
      </c>
      <c r="H245" s="23">
        <f>H246</f>
        <v>6792</v>
      </c>
      <c r="I245" s="23">
        <f>I246</f>
        <v>0</v>
      </c>
      <c r="J245" s="23">
        <f>J246</f>
        <v>0</v>
      </c>
      <c r="K245" s="23">
        <f t="shared" si="88"/>
        <v>6792</v>
      </c>
      <c r="L245" s="22" t="e">
        <f t="shared" si="87"/>
        <v>#DIV/0!</v>
      </c>
    </row>
    <row r="246" spans="1:12" ht="12" customHeight="1" x14ac:dyDescent="0.25">
      <c r="A246" s="74">
        <v>10</v>
      </c>
      <c r="B246" s="44">
        <v>102</v>
      </c>
      <c r="C246" s="44" t="s">
        <v>270</v>
      </c>
      <c r="D246" s="18">
        <v>612110</v>
      </c>
      <c r="E246" s="18" t="s">
        <v>342</v>
      </c>
      <c r="F246" s="17">
        <v>0</v>
      </c>
      <c r="G246" s="17">
        <v>2694</v>
      </c>
      <c r="H246" s="17">
        <v>6792</v>
      </c>
      <c r="I246" s="17"/>
      <c r="J246" s="17"/>
      <c r="K246" s="17">
        <f t="shared" si="88"/>
        <v>6792</v>
      </c>
      <c r="L246" s="21" t="e">
        <f t="shared" si="87"/>
        <v>#DIV/0!</v>
      </c>
    </row>
    <row r="247" spans="1:12" ht="12" customHeight="1" x14ac:dyDescent="0.25">
      <c r="A247" s="74">
        <v>10</v>
      </c>
      <c r="B247" s="44">
        <v>102</v>
      </c>
      <c r="C247" s="44" t="s">
        <v>270</v>
      </c>
      <c r="D247" s="26">
        <v>613000</v>
      </c>
      <c r="E247" s="26" t="s">
        <v>343</v>
      </c>
      <c r="F247" s="23">
        <f>F248+F249+F251+F252+F253+F250</f>
        <v>176256</v>
      </c>
      <c r="G247" s="23">
        <f>G248+G249+G251+G252+G253+G250</f>
        <v>114467</v>
      </c>
      <c r="H247" s="23">
        <f>H248+H249+H251+H252+H253+H250</f>
        <v>179679</v>
      </c>
      <c r="I247" s="23">
        <f>I248+I249+I251+I252+I253</f>
        <v>0</v>
      </c>
      <c r="J247" s="23">
        <f>J248+J249+J251+J252+J253</f>
        <v>0</v>
      </c>
      <c r="K247" s="23">
        <f t="shared" si="88"/>
        <v>179679</v>
      </c>
      <c r="L247" s="22">
        <f t="shared" si="87"/>
        <v>101.94206154684096</v>
      </c>
    </row>
    <row r="248" spans="1:12" ht="12" customHeight="1" x14ac:dyDescent="0.25">
      <c r="A248" s="74">
        <v>10</v>
      </c>
      <c r="B248" s="44">
        <v>102</v>
      </c>
      <c r="C248" s="44" t="s">
        <v>270</v>
      </c>
      <c r="D248" s="18">
        <v>613100</v>
      </c>
      <c r="E248" s="18" t="s">
        <v>344</v>
      </c>
      <c r="F248" s="17">
        <v>0</v>
      </c>
      <c r="G248" s="17">
        <v>49</v>
      </c>
      <c r="H248" s="17">
        <v>1000</v>
      </c>
      <c r="I248" s="17"/>
      <c r="J248" s="17"/>
      <c r="K248" s="17">
        <f t="shared" si="88"/>
        <v>1000</v>
      </c>
      <c r="L248" s="21" t="e">
        <f t="shared" si="87"/>
        <v>#DIV/0!</v>
      </c>
    </row>
    <row r="249" spans="1:12" ht="12" customHeight="1" x14ac:dyDescent="0.25">
      <c r="A249" s="74">
        <v>10</v>
      </c>
      <c r="B249" s="44">
        <v>102</v>
      </c>
      <c r="C249" s="44" t="s">
        <v>270</v>
      </c>
      <c r="D249" s="18">
        <v>613411</v>
      </c>
      <c r="E249" s="18" t="s">
        <v>284</v>
      </c>
      <c r="F249" s="17">
        <v>1000</v>
      </c>
      <c r="G249" s="17">
        <v>214</v>
      </c>
      <c r="H249" s="17">
        <v>1500</v>
      </c>
      <c r="I249" s="17"/>
      <c r="J249" s="17"/>
      <c r="K249" s="17">
        <f t="shared" si="88"/>
        <v>1500</v>
      </c>
      <c r="L249" s="21">
        <f t="shared" si="87"/>
        <v>150</v>
      </c>
    </row>
    <row r="250" spans="1:12" ht="12" customHeight="1" x14ac:dyDescent="0.25">
      <c r="A250" s="74" t="s">
        <v>372</v>
      </c>
      <c r="B250" s="44" t="s">
        <v>420</v>
      </c>
      <c r="C250" s="44" t="s">
        <v>270</v>
      </c>
      <c r="D250" s="18">
        <v>613412</v>
      </c>
      <c r="E250" s="18" t="s">
        <v>255</v>
      </c>
      <c r="F250" s="17">
        <v>1300</v>
      </c>
      <c r="G250" s="17">
        <v>292</v>
      </c>
      <c r="H250" s="17">
        <v>1500</v>
      </c>
      <c r="I250" s="17"/>
      <c r="J250" s="17"/>
      <c r="K250" s="17">
        <f t="shared" si="88"/>
        <v>1500</v>
      </c>
      <c r="L250" s="21">
        <f t="shared" si="87"/>
        <v>115.38461538461537</v>
      </c>
    </row>
    <row r="251" spans="1:12" ht="12" customHeight="1" x14ac:dyDescent="0.25">
      <c r="A251" s="74">
        <v>10</v>
      </c>
      <c r="B251" s="44">
        <v>102</v>
      </c>
      <c r="C251" s="44" t="s">
        <v>270</v>
      </c>
      <c r="D251" s="18">
        <v>613914</v>
      </c>
      <c r="E251" s="18" t="s">
        <v>104</v>
      </c>
      <c r="F251" s="17">
        <v>1000</v>
      </c>
      <c r="G251" s="17">
        <v>1494</v>
      </c>
      <c r="H251" s="17">
        <v>2500</v>
      </c>
      <c r="I251" s="17"/>
      <c r="J251" s="17"/>
      <c r="K251" s="17">
        <f t="shared" si="88"/>
        <v>2500</v>
      </c>
      <c r="L251" s="21">
        <f t="shared" si="87"/>
        <v>250</v>
      </c>
    </row>
    <row r="252" spans="1:12" ht="12" customHeight="1" x14ac:dyDescent="0.25">
      <c r="A252" s="74">
        <v>10</v>
      </c>
      <c r="B252" s="44">
        <v>102</v>
      </c>
      <c r="C252" s="44" t="s">
        <v>270</v>
      </c>
      <c r="D252" s="18">
        <v>613975</v>
      </c>
      <c r="E252" s="18" t="s">
        <v>395</v>
      </c>
      <c r="F252" s="17">
        <v>172956</v>
      </c>
      <c r="G252" s="17">
        <v>112338</v>
      </c>
      <c r="H252" s="17">
        <v>172956</v>
      </c>
      <c r="I252" s="17"/>
      <c r="J252" s="17"/>
      <c r="K252" s="17">
        <f t="shared" si="88"/>
        <v>172956</v>
      </c>
      <c r="L252" s="21">
        <f t="shared" si="87"/>
        <v>100</v>
      </c>
    </row>
    <row r="253" spans="1:12" ht="12" customHeight="1" x14ac:dyDescent="0.25">
      <c r="A253" s="74">
        <v>10</v>
      </c>
      <c r="B253" s="44">
        <v>102</v>
      </c>
      <c r="C253" s="44" t="s">
        <v>270</v>
      </c>
      <c r="D253" s="18">
        <v>613983</v>
      </c>
      <c r="E253" s="18" t="s">
        <v>345</v>
      </c>
      <c r="F253" s="17">
        <v>0</v>
      </c>
      <c r="G253" s="17">
        <v>80</v>
      </c>
      <c r="H253" s="17">
        <v>223</v>
      </c>
      <c r="I253" s="17"/>
      <c r="J253" s="17"/>
      <c r="K253" s="17">
        <f t="shared" si="88"/>
        <v>223</v>
      </c>
      <c r="L253" s="21" t="e">
        <f t="shared" si="87"/>
        <v>#DIV/0!</v>
      </c>
    </row>
    <row r="254" spans="1:12" ht="12" customHeight="1" x14ac:dyDescent="0.25">
      <c r="A254" s="74">
        <v>10</v>
      </c>
      <c r="B254" s="44">
        <v>102</v>
      </c>
      <c r="C254" s="44" t="s">
        <v>270</v>
      </c>
      <c r="D254" s="26">
        <v>614000</v>
      </c>
      <c r="E254" s="26" t="s">
        <v>346</v>
      </c>
      <c r="F254" s="23">
        <f>F255</f>
        <v>150000</v>
      </c>
      <c r="G254" s="23">
        <f>G255</f>
        <v>146786</v>
      </c>
      <c r="H254" s="23">
        <f>H255</f>
        <v>200000</v>
      </c>
      <c r="I254" s="23">
        <f>I255</f>
        <v>0</v>
      </c>
      <c r="J254" s="23">
        <f>J255</f>
        <v>0</v>
      </c>
      <c r="K254" s="23">
        <f t="shared" si="88"/>
        <v>200000</v>
      </c>
      <c r="L254" s="22">
        <f t="shared" si="87"/>
        <v>133.33333333333331</v>
      </c>
    </row>
    <row r="255" spans="1:12" ht="12" customHeight="1" x14ac:dyDescent="0.25">
      <c r="A255" s="74">
        <v>10</v>
      </c>
      <c r="B255" s="44">
        <v>102</v>
      </c>
      <c r="C255" s="44" t="s">
        <v>270</v>
      </c>
      <c r="D255" s="18">
        <v>614323</v>
      </c>
      <c r="E255" s="18" t="s">
        <v>374</v>
      </c>
      <c r="F255" s="17">
        <v>150000</v>
      </c>
      <c r="G255" s="17">
        <v>146786</v>
      </c>
      <c r="H255" s="17">
        <v>200000</v>
      </c>
      <c r="I255" s="17"/>
      <c r="J255" s="17"/>
      <c r="K255" s="17">
        <f t="shared" si="88"/>
        <v>200000</v>
      </c>
      <c r="L255" s="21">
        <f t="shared" si="87"/>
        <v>133.33333333333331</v>
      </c>
    </row>
    <row r="256" spans="1:12" ht="10.5" customHeight="1" x14ac:dyDescent="0.25">
      <c r="A256" s="75"/>
      <c r="B256" s="49"/>
      <c r="C256" s="49"/>
      <c r="D256" s="50"/>
      <c r="E256" s="50" t="s">
        <v>347</v>
      </c>
      <c r="F256" s="76">
        <v>1</v>
      </c>
      <c r="G256" s="77"/>
      <c r="H256" s="77"/>
      <c r="I256" s="77"/>
      <c r="J256" s="77"/>
      <c r="K256" s="77"/>
      <c r="L256" s="78"/>
    </row>
    <row r="257" spans="1:12" ht="10.5" customHeight="1" x14ac:dyDescent="0.25">
      <c r="A257" s="79"/>
      <c r="B257" s="79"/>
      <c r="C257" s="79"/>
      <c r="D257" s="80"/>
      <c r="E257" s="80"/>
      <c r="F257" s="81"/>
      <c r="G257" s="82"/>
      <c r="H257" s="82"/>
      <c r="I257" s="82"/>
      <c r="J257" s="82"/>
      <c r="K257" s="82"/>
      <c r="L257" s="82"/>
    </row>
    <row r="258" spans="1:12" ht="9.75" customHeight="1" x14ac:dyDescent="0.25">
      <c r="A258" s="439" t="s">
        <v>348</v>
      </c>
      <c r="B258" s="439"/>
      <c r="C258" s="439"/>
      <c r="D258" s="439"/>
      <c r="E258" s="439"/>
    </row>
    <row r="259" spans="1:12" ht="22.5" customHeight="1" x14ac:dyDescent="0.25">
      <c r="A259" s="426" t="s">
        <v>77</v>
      </c>
      <c r="B259" s="424" t="s">
        <v>267</v>
      </c>
      <c r="C259" s="424" t="s">
        <v>268</v>
      </c>
      <c r="D259" s="435" t="s">
        <v>269</v>
      </c>
      <c r="E259" s="429" t="s">
        <v>78</v>
      </c>
      <c r="F259" s="432" t="s">
        <v>501</v>
      </c>
      <c r="G259" s="432" t="s">
        <v>556</v>
      </c>
      <c r="H259" s="429" t="s">
        <v>555</v>
      </c>
      <c r="I259" s="429"/>
      <c r="J259" s="429"/>
      <c r="K259" s="429"/>
      <c r="L259" s="430" t="s">
        <v>290</v>
      </c>
    </row>
    <row r="260" spans="1:12" ht="36.75" customHeight="1" x14ac:dyDescent="0.25">
      <c r="A260" s="427"/>
      <c r="B260" s="425"/>
      <c r="C260" s="425"/>
      <c r="D260" s="436"/>
      <c r="E260" s="434"/>
      <c r="F260" s="433"/>
      <c r="G260" s="433"/>
      <c r="H260" s="33" t="s">
        <v>285</v>
      </c>
      <c r="I260" s="33" t="s">
        <v>286</v>
      </c>
      <c r="J260" s="33" t="s">
        <v>287</v>
      </c>
      <c r="K260" s="34" t="s">
        <v>288</v>
      </c>
      <c r="L260" s="431"/>
    </row>
    <row r="261" spans="1:12" ht="8.25" customHeight="1" x14ac:dyDescent="0.25">
      <c r="A261" s="35">
        <v>1</v>
      </c>
      <c r="B261" s="36">
        <v>2</v>
      </c>
      <c r="C261" s="36">
        <v>3</v>
      </c>
      <c r="D261" s="37">
        <v>4</v>
      </c>
      <c r="E261" s="36">
        <v>5</v>
      </c>
      <c r="F261" s="37">
        <v>6</v>
      </c>
      <c r="G261" s="37">
        <v>7</v>
      </c>
      <c r="H261" s="37">
        <v>8</v>
      </c>
      <c r="I261" s="37">
        <v>9</v>
      </c>
      <c r="J261" s="37">
        <v>10</v>
      </c>
      <c r="K261" s="37">
        <v>11</v>
      </c>
      <c r="L261" s="38">
        <v>12</v>
      </c>
    </row>
    <row r="262" spans="1:12" ht="11.25" customHeight="1" x14ac:dyDescent="0.25">
      <c r="A262" s="70"/>
      <c r="B262" s="71"/>
      <c r="C262" s="71"/>
      <c r="D262" s="83"/>
      <c r="E262" s="84" t="s">
        <v>136</v>
      </c>
      <c r="F262" s="85">
        <f>F263+F266+F272+F274+F285+F293+F291</f>
        <v>650655</v>
      </c>
      <c r="G262" s="85">
        <f t="shared" ref="G262:K262" si="90">G263+G266+G272+G274+G285+G293+G291</f>
        <v>389642</v>
      </c>
      <c r="H262" s="85">
        <f t="shared" si="90"/>
        <v>712123</v>
      </c>
      <c r="I262" s="85">
        <f t="shared" si="90"/>
        <v>0</v>
      </c>
      <c r="J262" s="85">
        <f t="shared" si="90"/>
        <v>40000</v>
      </c>
      <c r="K262" s="85">
        <f t="shared" si="90"/>
        <v>752123</v>
      </c>
      <c r="L262" s="86">
        <f t="shared" ref="L262:L294" si="91">K262/F262*100</f>
        <v>115.59474683203848</v>
      </c>
    </row>
    <row r="263" spans="1:12" ht="12" customHeight="1" x14ac:dyDescent="0.25">
      <c r="A263" s="87">
        <v>10</v>
      </c>
      <c r="B263" s="88">
        <v>103</v>
      </c>
      <c r="C263" s="88" t="s">
        <v>270</v>
      </c>
      <c r="D263" s="25">
        <v>611100</v>
      </c>
      <c r="E263" s="25" t="s">
        <v>338</v>
      </c>
      <c r="F263" s="89">
        <f>F264+F265</f>
        <v>401259</v>
      </c>
      <c r="G263" s="89">
        <f>G264+G265</f>
        <v>255817</v>
      </c>
      <c r="H263" s="89">
        <f>H264+H265</f>
        <v>404788</v>
      </c>
      <c r="I263" s="89">
        <f>I264+I265</f>
        <v>0</v>
      </c>
      <c r="J263" s="89">
        <f>J264+J265</f>
        <v>0</v>
      </c>
      <c r="K263" s="89">
        <f t="shared" ref="K263:K294" si="92">H263+I263+J263</f>
        <v>404788</v>
      </c>
      <c r="L263" s="90">
        <f t="shared" si="91"/>
        <v>100.87948183093714</v>
      </c>
    </row>
    <row r="264" spans="1:12" ht="12" customHeight="1" x14ac:dyDescent="0.25">
      <c r="A264" s="87">
        <v>10</v>
      </c>
      <c r="B264" s="88">
        <v>103</v>
      </c>
      <c r="C264" s="88" t="s">
        <v>270</v>
      </c>
      <c r="D264" s="18">
        <v>611111</v>
      </c>
      <c r="E264" s="91" t="s">
        <v>339</v>
      </c>
      <c r="F264" s="92">
        <v>276751</v>
      </c>
      <c r="G264" s="92">
        <v>174028</v>
      </c>
      <c r="H264" s="92">
        <v>278556</v>
      </c>
      <c r="I264" s="92"/>
      <c r="J264" s="92"/>
      <c r="K264" s="92">
        <f t="shared" si="92"/>
        <v>278556</v>
      </c>
      <c r="L264" s="93">
        <f t="shared" si="91"/>
        <v>100.65221083211983</v>
      </c>
    </row>
    <row r="265" spans="1:12" ht="12" customHeight="1" x14ac:dyDescent="0.25">
      <c r="A265" s="87">
        <v>10</v>
      </c>
      <c r="B265" s="88">
        <v>103</v>
      </c>
      <c r="C265" s="88" t="s">
        <v>270</v>
      </c>
      <c r="D265" s="91">
        <v>611130</v>
      </c>
      <c r="E265" s="91" t="s">
        <v>340</v>
      </c>
      <c r="F265" s="92">
        <v>124508</v>
      </c>
      <c r="G265" s="92">
        <v>81789</v>
      </c>
      <c r="H265" s="92">
        <v>126232</v>
      </c>
      <c r="I265" s="92"/>
      <c r="J265" s="92"/>
      <c r="K265" s="92">
        <f t="shared" si="92"/>
        <v>126232</v>
      </c>
      <c r="L265" s="93">
        <f t="shared" si="91"/>
        <v>101.38464998233046</v>
      </c>
    </row>
    <row r="266" spans="1:12" ht="12" customHeight="1" x14ac:dyDescent="0.25">
      <c r="A266" s="87">
        <v>10</v>
      </c>
      <c r="B266" s="88">
        <v>103</v>
      </c>
      <c r="C266" s="88" t="s">
        <v>270</v>
      </c>
      <c r="D266" s="25">
        <v>611200</v>
      </c>
      <c r="E266" s="25" t="s">
        <v>341</v>
      </c>
      <c r="F266" s="89">
        <f>F267+F268+F269+F270+F271</f>
        <v>36622</v>
      </c>
      <c r="G266" s="89">
        <f>G267+G268+G269+G270+G271</f>
        <v>20173</v>
      </c>
      <c r="H266" s="89">
        <f>H267+H268+H269+H270+H271</f>
        <v>43490</v>
      </c>
      <c r="I266" s="89">
        <f>I267+I268+I269+I270</f>
        <v>0</v>
      </c>
      <c r="J266" s="89">
        <f>J267+J268+J269+J270</f>
        <v>0</v>
      </c>
      <c r="K266" s="89">
        <f t="shared" si="92"/>
        <v>43490</v>
      </c>
      <c r="L266" s="90">
        <f t="shared" si="91"/>
        <v>118.75375457375348</v>
      </c>
    </row>
    <row r="267" spans="1:12" ht="12" customHeight="1" x14ac:dyDescent="0.25">
      <c r="A267" s="87">
        <v>10</v>
      </c>
      <c r="B267" s="88">
        <v>103</v>
      </c>
      <c r="C267" s="88" t="s">
        <v>270</v>
      </c>
      <c r="D267" s="91">
        <v>611211</v>
      </c>
      <c r="E267" s="91" t="s">
        <v>49</v>
      </c>
      <c r="F267" s="92">
        <v>3000</v>
      </c>
      <c r="G267" s="92">
        <v>1638</v>
      </c>
      <c r="H267" s="92">
        <v>3000</v>
      </c>
      <c r="I267" s="92"/>
      <c r="J267" s="92"/>
      <c r="K267" s="92">
        <f t="shared" si="92"/>
        <v>3000</v>
      </c>
      <c r="L267" s="93">
        <f t="shared" si="91"/>
        <v>100</v>
      </c>
    </row>
    <row r="268" spans="1:12" ht="12" customHeight="1" x14ac:dyDescent="0.25">
      <c r="A268" s="87">
        <v>10</v>
      </c>
      <c r="B268" s="88">
        <v>103</v>
      </c>
      <c r="C268" s="88" t="s">
        <v>270</v>
      </c>
      <c r="D268" s="91">
        <v>611221</v>
      </c>
      <c r="E268" s="91" t="s">
        <v>50</v>
      </c>
      <c r="F268" s="92">
        <v>25922</v>
      </c>
      <c r="G268" s="92">
        <v>13739</v>
      </c>
      <c r="H268" s="92">
        <v>20790</v>
      </c>
      <c r="I268" s="92"/>
      <c r="J268" s="92"/>
      <c r="K268" s="92">
        <f t="shared" si="92"/>
        <v>20790</v>
      </c>
      <c r="L268" s="93">
        <f t="shared" si="91"/>
        <v>80.202144896227139</v>
      </c>
    </row>
    <row r="269" spans="1:12" ht="12" customHeight="1" x14ac:dyDescent="0.25">
      <c r="A269" s="87">
        <v>10</v>
      </c>
      <c r="B269" s="88">
        <v>103</v>
      </c>
      <c r="C269" s="88" t="s">
        <v>270</v>
      </c>
      <c r="D269" s="91">
        <v>611224</v>
      </c>
      <c r="E269" s="91" t="s">
        <v>51</v>
      </c>
      <c r="F269" s="92">
        <v>5000</v>
      </c>
      <c r="G269" s="92">
        <v>3896</v>
      </c>
      <c r="H269" s="92">
        <v>5000</v>
      </c>
      <c r="I269" s="92"/>
      <c r="J269" s="92"/>
      <c r="K269" s="92">
        <f t="shared" si="92"/>
        <v>5000</v>
      </c>
      <c r="L269" s="93">
        <f t="shared" si="91"/>
        <v>100</v>
      </c>
    </row>
    <row r="270" spans="1:12" ht="12" customHeight="1" x14ac:dyDescent="0.25">
      <c r="A270" s="87">
        <v>10</v>
      </c>
      <c r="B270" s="88">
        <v>103</v>
      </c>
      <c r="C270" s="88" t="s">
        <v>270</v>
      </c>
      <c r="D270" s="91">
        <v>611225</v>
      </c>
      <c r="E270" s="91" t="s">
        <v>52</v>
      </c>
      <c r="F270" s="92">
        <v>0</v>
      </c>
      <c r="G270" s="92">
        <v>0</v>
      </c>
      <c r="H270" s="92">
        <v>12000</v>
      </c>
      <c r="I270" s="92"/>
      <c r="J270" s="92"/>
      <c r="K270" s="92">
        <f t="shared" si="92"/>
        <v>12000</v>
      </c>
      <c r="L270" s="93" t="e">
        <f t="shared" si="91"/>
        <v>#DIV/0!</v>
      </c>
    </row>
    <row r="271" spans="1:12" ht="12" customHeight="1" x14ac:dyDescent="0.25">
      <c r="A271" s="87" t="s">
        <v>372</v>
      </c>
      <c r="B271" s="88" t="s">
        <v>373</v>
      </c>
      <c r="C271" s="88" t="s">
        <v>270</v>
      </c>
      <c r="D271" s="18">
        <v>611226</v>
      </c>
      <c r="E271" s="18" t="s">
        <v>479</v>
      </c>
      <c r="F271" s="92">
        <v>2700</v>
      </c>
      <c r="G271" s="92">
        <v>900</v>
      </c>
      <c r="H271" s="92">
        <v>2700</v>
      </c>
      <c r="I271" s="92"/>
      <c r="J271" s="92"/>
      <c r="K271" s="92">
        <f t="shared" si="92"/>
        <v>2700</v>
      </c>
      <c r="L271" s="93">
        <f t="shared" si="91"/>
        <v>100</v>
      </c>
    </row>
    <row r="272" spans="1:12" ht="12" customHeight="1" x14ac:dyDescent="0.25">
      <c r="A272" s="87">
        <v>10</v>
      </c>
      <c r="B272" s="88">
        <v>103</v>
      </c>
      <c r="C272" s="88" t="s">
        <v>270</v>
      </c>
      <c r="D272" s="25">
        <v>612000</v>
      </c>
      <c r="E272" s="25" t="s">
        <v>342</v>
      </c>
      <c r="F272" s="89">
        <f>F273</f>
        <v>44559</v>
      </c>
      <c r="G272" s="89">
        <f>G273</f>
        <v>27703</v>
      </c>
      <c r="H272" s="89">
        <f>H273</f>
        <v>42893</v>
      </c>
      <c r="I272" s="89">
        <f>I273</f>
        <v>0</v>
      </c>
      <c r="J272" s="89">
        <f>J273</f>
        <v>0</v>
      </c>
      <c r="K272" s="89">
        <f t="shared" si="92"/>
        <v>42893</v>
      </c>
      <c r="L272" s="90">
        <f t="shared" si="91"/>
        <v>96.261136919589759</v>
      </c>
    </row>
    <row r="273" spans="1:12" ht="12" customHeight="1" x14ac:dyDescent="0.25">
      <c r="A273" s="87">
        <v>10</v>
      </c>
      <c r="B273" s="88">
        <v>103</v>
      </c>
      <c r="C273" s="88" t="s">
        <v>270</v>
      </c>
      <c r="D273" s="91">
        <v>612110</v>
      </c>
      <c r="E273" s="91" t="s">
        <v>342</v>
      </c>
      <c r="F273" s="92">
        <v>44559</v>
      </c>
      <c r="G273" s="92">
        <v>27703</v>
      </c>
      <c r="H273" s="92">
        <v>42893</v>
      </c>
      <c r="I273" s="92"/>
      <c r="J273" s="92"/>
      <c r="K273" s="92">
        <f t="shared" si="92"/>
        <v>42893</v>
      </c>
      <c r="L273" s="93">
        <f t="shared" si="91"/>
        <v>96.261136919589759</v>
      </c>
    </row>
    <row r="274" spans="1:12" ht="12" customHeight="1" x14ac:dyDescent="0.25">
      <c r="A274" s="87">
        <v>10</v>
      </c>
      <c r="B274" s="88">
        <v>103</v>
      </c>
      <c r="C274" s="88" t="s">
        <v>270</v>
      </c>
      <c r="D274" s="25">
        <v>613000</v>
      </c>
      <c r="E274" s="25" t="s">
        <v>343</v>
      </c>
      <c r="F274" s="89">
        <f t="shared" ref="F274:K274" si="93">F275+F277+F279+F283+F276+F282+F284+F278+F280+F281</f>
        <v>82745</v>
      </c>
      <c r="G274" s="89">
        <f t="shared" si="93"/>
        <v>42450</v>
      </c>
      <c r="H274" s="89">
        <f t="shared" si="93"/>
        <v>65482</v>
      </c>
      <c r="I274" s="89">
        <f t="shared" si="93"/>
        <v>0</v>
      </c>
      <c r="J274" s="89">
        <f t="shared" si="93"/>
        <v>0</v>
      </c>
      <c r="K274" s="89">
        <f t="shared" si="93"/>
        <v>65482</v>
      </c>
      <c r="L274" s="90">
        <f t="shared" si="91"/>
        <v>79.137107982355431</v>
      </c>
    </row>
    <row r="275" spans="1:12" ht="11.25" customHeight="1" x14ac:dyDescent="0.25">
      <c r="A275" s="87" t="s">
        <v>372</v>
      </c>
      <c r="B275" s="88" t="s">
        <v>373</v>
      </c>
      <c r="C275" s="88" t="s">
        <v>270</v>
      </c>
      <c r="D275" s="91">
        <v>613100</v>
      </c>
      <c r="E275" s="91" t="s">
        <v>344</v>
      </c>
      <c r="F275" s="92">
        <v>4500</v>
      </c>
      <c r="G275" s="92">
        <v>1128</v>
      </c>
      <c r="H275" s="92">
        <v>4500</v>
      </c>
      <c r="I275" s="92"/>
      <c r="J275" s="92"/>
      <c r="K275" s="92">
        <f t="shared" si="92"/>
        <v>4500</v>
      </c>
      <c r="L275" s="93">
        <f t="shared" si="91"/>
        <v>100</v>
      </c>
    </row>
    <row r="276" spans="1:12" ht="12" customHeight="1" x14ac:dyDescent="0.25">
      <c r="A276" s="87" t="s">
        <v>372</v>
      </c>
      <c r="B276" s="88" t="s">
        <v>373</v>
      </c>
      <c r="C276" s="88" t="s">
        <v>270</v>
      </c>
      <c r="D276" s="91">
        <v>613313</v>
      </c>
      <c r="E276" s="91" t="s">
        <v>173</v>
      </c>
      <c r="F276" s="92">
        <v>7000</v>
      </c>
      <c r="G276" s="92">
        <v>5184</v>
      </c>
      <c r="H276" s="92">
        <v>7000</v>
      </c>
      <c r="I276" s="92"/>
      <c r="J276" s="92"/>
      <c r="K276" s="92">
        <f t="shared" si="92"/>
        <v>7000</v>
      </c>
      <c r="L276" s="93">
        <f t="shared" si="91"/>
        <v>100</v>
      </c>
    </row>
    <row r="277" spans="1:12" ht="12" customHeight="1" x14ac:dyDescent="0.25">
      <c r="A277" s="87" t="s">
        <v>372</v>
      </c>
      <c r="B277" s="88" t="s">
        <v>373</v>
      </c>
      <c r="C277" s="88" t="s">
        <v>270</v>
      </c>
      <c r="D277" s="91">
        <v>613411</v>
      </c>
      <c r="E277" s="91" t="s">
        <v>284</v>
      </c>
      <c r="F277" s="92">
        <v>1000</v>
      </c>
      <c r="G277" s="92">
        <v>520</v>
      </c>
      <c r="H277" s="92">
        <v>1000</v>
      </c>
      <c r="I277" s="92"/>
      <c r="J277" s="92"/>
      <c r="K277" s="92">
        <f t="shared" si="92"/>
        <v>1000</v>
      </c>
      <c r="L277" s="93">
        <f t="shared" si="91"/>
        <v>100</v>
      </c>
    </row>
    <row r="278" spans="1:12" ht="12" customHeight="1" x14ac:dyDescent="0.25">
      <c r="A278" s="87" t="s">
        <v>372</v>
      </c>
      <c r="B278" s="88" t="s">
        <v>373</v>
      </c>
      <c r="C278" s="88" t="s">
        <v>270</v>
      </c>
      <c r="D278" s="91">
        <v>613412</v>
      </c>
      <c r="E278" s="91" t="s">
        <v>255</v>
      </c>
      <c r="F278" s="92">
        <v>300</v>
      </c>
      <c r="G278" s="92">
        <v>852</v>
      </c>
      <c r="H278" s="92">
        <v>1000</v>
      </c>
      <c r="I278" s="92"/>
      <c r="J278" s="92"/>
      <c r="K278" s="92">
        <f t="shared" si="92"/>
        <v>1000</v>
      </c>
      <c r="L278" s="93">
        <f t="shared" si="91"/>
        <v>333.33333333333337</v>
      </c>
    </row>
    <row r="279" spans="1:12" ht="12" customHeight="1" x14ac:dyDescent="0.25">
      <c r="A279" s="87" t="s">
        <v>372</v>
      </c>
      <c r="B279" s="88" t="s">
        <v>373</v>
      </c>
      <c r="C279" s="88" t="s">
        <v>270</v>
      </c>
      <c r="D279" s="91">
        <v>613914</v>
      </c>
      <c r="E279" s="91" t="s">
        <v>104</v>
      </c>
      <c r="F279" s="92">
        <v>22500</v>
      </c>
      <c r="G279" s="92">
        <v>24531</v>
      </c>
      <c r="H279" s="92">
        <v>22500</v>
      </c>
      <c r="I279" s="92"/>
      <c r="J279" s="92"/>
      <c r="K279" s="92">
        <f t="shared" si="92"/>
        <v>22500</v>
      </c>
      <c r="L279" s="93">
        <f t="shared" si="91"/>
        <v>100</v>
      </c>
    </row>
    <row r="280" spans="1:12" ht="12" customHeight="1" x14ac:dyDescent="0.25">
      <c r="A280" s="87" t="s">
        <v>372</v>
      </c>
      <c r="B280" s="88" t="s">
        <v>373</v>
      </c>
      <c r="C280" s="88" t="s">
        <v>270</v>
      </c>
      <c r="D280" s="91">
        <v>613973</v>
      </c>
      <c r="E280" s="91" t="s">
        <v>335</v>
      </c>
      <c r="F280" s="92">
        <v>32000</v>
      </c>
      <c r="G280" s="92">
        <v>3642</v>
      </c>
      <c r="H280" s="92">
        <v>0</v>
      </c>
      <c r="I280" s="92"/>
      <c r="J280" s="92"/>
      <c r="K280" s="92">
        <f t="shared" si="92"/>
        <v>0</v>
      </c>
      <c r="L280" s="93">
        <f t="shared" si="91"/>
        <v>0</v>
      </c>
    </row>
    <row r="281" spans="1:12" ht="12" customHeight="1" x14ac:dyDescent="0.25">
      <c r="A281" s="87" t="s">
        <v>372</v>
      </c>
      <c r="B281" s="88" t="s">
        <v>373</v>
      </c>
      <c r="C281" s="88" t="s">
        <v>270</v>
      </c>
      <c r="D281" s="91">
        <v>613974</v>
      </c>
      <c r="E281" s="91" t="s">
        <v>106</v>
      </c>
      <c r="F281" s="92">
        <v>8000</v>
      </c>
      <c r="G281" s="92">
        <v>4765</v>
      </c>
      <c r="H281" s="92">
        <v>8000</v>
      </c>
      <c r="I281" s="92"/>
      <c r="J281" s="92"/>
      <c r="K281" s="92">
        <f t="shared" si="92"/>
        <v>8000</v>
      </c>
      <c r="L281" s="93">
        <f t="shared" si="91"/>
        <v>100</v>
      </c>
    </row>
    <row r="282" spans="1:12" ht="12" customHeight="1" x14ac:dyDescent="0.25">
      <c r="A282" s="87" t="s">
        <v>372</v>
      </c>
      <c r="B282" s="88" t="s">
        <v>373</v>
      </c>
      <c r="C282" s="88" t="s">
        <v>270</v>
      </c>
      <c r="D282" s="91">
        <v>613976</v>
      </c>
      <c r="E282" s="91" t="s">
        <v>349</v>
      </c>
      <c r="F282" s="92">
        <v>5000</v>
      </c>
      <c r="G282" s="92">
        <v>320</v>
      </c>
      <c r="H282" s="92">
        <v>5000</v>
      </c>
      <c r="I282" s="92"/>
      <c r="J282" s="92"/>
      <c r="K282" s="92">
        <f t="shared" si="92"/>
        <v>5000</v>
      </c>
      <c r="L282" s="93">
        <f t="shared" si="91"/>
        <v>100</v>
      </c>
    </row>
    <row r="283" spans="1:12" ht="12" customHeight="1" x14ac:dyDescent="0.25">
      <c r="A283" s="87" t="s">
        <v>372</v>
      </c>
      <c r="B283" s="88" t="s">
        <v>373</v>
      </c>
      <c r="C283" s="88" t="s">
        <v>270</v>
      </c>
      <c r="D283" s="91">
        <v>613983</v>
      </c>
      <c r="E283" s="91" t="s">
        <v>345</v>
      </c>
      <c r="F283" s="92">
        <v>1497</v>
      </c>
      <c r="G283" s="92">
        <v>836</v>
      </c>
      <c r="H283" s="92">
        <v>1482</v>
      </c>
      <c r="I283" s="92"/>
      <c r="J283" s="92"/>
      <c r="K283" s="92">
        <f t="shared" si="92"/>
        <v>1482</v>
      </c>
      <c r="L283" s="93">
        <f t="shared" si="91"/>
        <v>98.99799599198397</v>
      </c>
    </row>
    <row r="284" spans="1:12" ht="12" customHeight="1" x14ac:dyDescent="0.25">
      <c r="A284" s="87" t="s">
        <v>372</v>
      </c>
      <c r="B284" s="88" t="s">
        <v>373</v>
      </c>
      <c r="C284" s="88" t="s">
        <v>270</v>
      </c>
      <c r="D284" s="94" t="s">
        <v>229</v>
      </c>
      <c r="E284" s="91" t="s">
        <v>386</v>
      </c>
      <c r="F284" s="92">
        <v>948</v>
      </c>
      <c r="G284" s="92">
        <v>672</v>
      </c>
      <c r="H284" s="92">
        <v>15000</v>
      </c>
      <c r="I284" s="92"/>
      <c r="J284" s="92"/>
      <c r="K284" s="92">
        <f t="shared" si="92"/>
        <v>15000</v>
      </c>
      <c r="L284" s="93">
        <f t="shared" si="91"/>
        <v>1582.2784810126584</v>
      </c>
    </row>
    <row r="285" spans="1:12" ht="12" customHeight="1" x14ac:dyDescent="0.25">
      <c r="A285" s="87" t="s">
        <v>372</v>
      </c>
      <c r="B285" s="88" t="s">
        <v>373</v>
      </c>
      <c r="C285" s="88" t="s">
        <v>270</v>
      </c>
      <c r="D285" s="25">
        <v>614000</v>
      </c>
      <c r="E285" s="25" t="s">
        <v>346</v>
      </c>
      <c r="F285" s="89">
        <f>F286+F287+F288+F289+F290</f>
        <v>10000</v>
      </c>
      <c r="G285" s="89">
        <f t="shared" ref="G285:K285" si="94">G286+G287+G288+G289+G290</f>
        <v>43499</v>
      </c>
      <c r="H285" s="89">
        <f t="shared" si="94"/>
        <v>80000</v>
      </c>
      <c r="I285" s="89">
        <f t="shared" si="94"/>
        <v>0</v>
      </c>
      <c r="J285" s="89">
        <f t="shared" si="94"/>
        <v>40000</v>
      </c>
      <c r="K285" s="89">
        <f t="shared" si="94"/>
        <v>120000</v>
      </c>
      <c r="L285" s="90">
        <f t="shared" si="91"/>
        <v>1200</v>
      </c>
    </row>
    <row r="286" spans="1:12" ht="9.75" customHeight="1" x14ac:dyDescent="0.25">
      <c r="A286" s="87" t="s">
        <v>372</v>
      </c>
      <c r="B286" s="88" t="s">
        <v>373</v>
      </c>
      <c r="C286" s="88" t="s">
        <v>270</v>
      </c>
      <c r="D286" s="91">
        <v>614124</v>
      </c>
      <c r="E286" s="95" t="s">
        <v>190</v>
      </c>
      <c r="F286" s="92">
        <v>10000</v>
      </c>
      <c r="G286" s="92">
        <v>7109</v>
      </c>
      <c r="H286" s="92">
        <v>30000</v>
      </c>
      <c r="I286" s="92"/>
      <c r="J286" s="92">
        <v>40000</v>
      </c>
      <c r="K286" s="92">
        <f t="shared" si="92"/>
        <v>70000</v>
      </c>
      <c r="L286" s="93">
        <f t="shared" si="91"/>
        <v>700</v>
      </c>
    </row>
    <row r="287" spans="1:12" ht="12" customHeight="1" x14ac:dyDescent="0.25">
      <c r="A287" s="87" t="s">
        <v>372</v>
      </c>
      <c r="B287" s="88" t="s">
        <v>373</v>
      </c>
      <c r="C287" s="88" t="s">
        <v>270</v>
      </c>
      <c r="D287" s="94" t="s">
        <v>375</v>
      </c>
      <c r="E287" s="91" t="s">
        <v>612</v>
      </c>
      <c r="F287" s="92">
        <v>0</v>
      </c>
      <c r="G287" s="92">
        <v>27340</v>
      </c>
      <c r="H287" s="92">
        <v>50000</v>
      </c>
      <c r="I287" s="92"/>
      <c r="J287" s="92"/>
      <c r="K287" s="92">
        <f t="shared" si="92"/>
        <v>50000</v>
      </c>
      <c r="L287" s="93" t="e">
        <f t="shared" si="91"/>
        <v>#DIV/0!</v>
      </c>
    </row>
    <row r="288" spans="1:12" ht="12" customHeight="1" x14ac:dyDescent="0.25">
      <c r="A288" s="87" t="s">
        <v>372</v>
      </c>
      <c r="B288" s="88" t="s">
        <v>373</v>
      </c>
      <c r="C288" s="88" t="s">
        <v>270</v>
      </c>
      <c r="D288" s="94" t="s">
        <v>431</v>
      </c>
      <c r="E288" s="91" t="s">
        <v>377</v>
      </c>
      <c r="F288" s="92"/>
      <c r="G288" s="92">
        <v>3479</v>
      </c>
      <c r="H288" s="92"/>
      <c r="I288" s="92"/>
      <c r="J288" s="92"/>
      <c r="K288" s="92">
        <f t="shared" si="92"/>
        <v>0</v>
      </c>
      <c r="L288" s="93" t="e">
        <f t="shared" si="91"/>
        <v>#DIV/0!</v>
      </c>
    </row>
    <row r="289" spans="1:12" ht="12" customHeight="1" x14ac:dyDescent="0.25">
      <c r="A289" s="87" t="s">
        <v>372</v>
      </c>
      <c r="B289" s="88" t="s">
        <v>373</v>
      </c>
      <c r="C289" s="88" t="s">
        <v>270</v>
      </c>
      <c r="D289" s="229">
        <v>614125</v>
      </c>
      <c r="E289" s="230" t="s">
        <v>558</v>
      </c>
      <c r="F289" s="92"/>
      <c r="G289" s="92">
        <v>5571</v>
      </c>
      <c r="H289" s="92">
        <v>0</v>
      </c>
      <c r="I289" s="92"/>
      <c r="J289" s="92"/>
      <c r="K289" s="92">
        <f t="shared" si="92"/>
        <v>0</v>
      </c>
      <c r="L289" s="93" t="e">
        <f t="shared" si="91"/>
        <v>#DIV/0!</v>
      </c>
    </row>
    <row r="290" spans="1:12" ht="12" customHeight="1" x14ac:dyDescent="0.25">
      <c r="A290" s="87" t="s">
        <v>372</v>
      </c>
      <c r="B290" s="88" t="s">
        <v>373</v>
      </c>
      <c r="C290" s="88" t="s">
        <v>270</v>
      </c>
      <c r="D290" s="359" t="s">
        <v>606</v>
      </c>
      <c r="E290" s="230" t="s">
        <v>607</v>
      </c>
      <c r="F290" s="92"/>
      <c r="G290" s="92"/>
      <c r="H290" s="92"/>
      <c r="I290" s="92"/>
      <c r="J290" s="92"/>
      <c r="K290" s="92"/>
      <c r="L290" s="90" t="e">
        <f t="shared" si="91"/>
        <v>#DIV/0!</v>
      </c>
    </row>
    <row r="291" spans="1:12" ht="12" customHeight="1" x14ac:dyDescent="0.25">
      <c r="A291" s="87" t="s">
        <v>372</v>
      </c>
      <c r="B291" s="88" t="s">
        <v>373</v>
      </c>
      <c r="C291" s="88" t="s">
        <v>270</v>
      </c>
      <c r="D291" s="107"/>
      <c r="E291" s="108" t="s">
        <v>129</v>
      </c>
      <c r="F291" s="89">
        <f>F292</f>
        <v>0</v>
      </c>
      <c r="G291" s="89">
        <f t="shared" ref="G291:K291" si="95">G292</f>
        <v>0</v>
      </c>
      <c r="H291" s="89">
        <f t="shared" si="95"/>
        <v>0</v>
      </c>
      <c r="I291" s="89">
        <f t="shared" si="95"/>
        <v>0</v>
      </c>
      <c r="J291" s="89">
        <f t="shared" si="95"/>
        <v>0</v>
      </c>
      <c r="K291" s="89">
        <f t="shared" si="95"/>
        <v>0</v>
      </c>
      <c r="L291" s="90" t="e">
        <f t="shared" si="91"/>
        <v>#DIV/0!</v>
      </c>
    </row>
    <row r="292" spans="1:12" ht="12" customHeight="1" x14ac:dyDescent="0.25">
      <c r="A292" s="87" t="s">
        <v>372</v>
      </c>
      <c r="B292" s="88" t="s">
        <v>373</v>
      </c>
      <c r="C292" s="88" t="s">
        <v>270</v>
      </c>
      <c r="D292" s="359">
        <v>822311</v>
      </c>
      <c r="E292" s="230" t="s">
        <v>604</v>
      </c>
      <c r="F292" s="92"/>
      <c r="G292" s="92"/>
      <c r="H292" s="92"/>
      <c r="I292" s="92"/>
      <c r="J292" s="92"/>
      <c r="K292" s="92"/>
      <c r="L292" s="93" t="e">
        <f t="shared" si="91"/>
        <v>#DIV/0!</v>
      </c>
    </row>
    <row r="293" spans="1:12" ht="10.5" customHeight="1" x14ac:dyDescent="0.25">
      <c r="A293" s="87" t="s">
        <v>372</v>
      </c>
      <c r="B293" s="88" t="s">
        <v>373</v>
      </c>
      <c r="C293" s="88" t="s">
        <v>270</v>
      </c>
      <c r="D293" s="25"/>
      <c r="E293" s="25" t="s">
        <v>213</v>
      </c>
      <c r="F293" s="89">
        <f>F294</f>
        <v>75470</v>
      </c>
      <c r="G293" s="89">
        <f>G294</f>
        <v>0</v>
      </c>
      <c r="H293" s="89">
        <f>H294</f>
        <v>75470</v>
      </c>
      <c r="I293" s="89">
        <f>I294</f>
        <v>0</v>
      </c>
      <c r="J293" s="89">
        <f>J294</f>
        <v>0</v>
      </c>
      <c r="K293" s="89">
        <f t="shared" si="92"/>
        <v>75470</v>
      </c>
      <c r="L293" s="90">
        <f t="shared" si="91"/>
        <v>100</v>
      </c>
    </row>
    <row r="294" spans="1:12" ht="10.5" customHeight="1" x14ac:dyDescent="0.25">
      <c r="A294" s="87" t="s">
        <v>372</v>
      </c>
      <c r="B294" s="88" t="s">
        <v>373</v>
      </c>
      <c r="C294" s="88" t="s">
        <v>270</v>
      </c>
      <c r="D294" s="91">
        <v>999999</v>
      </c>
      <c r="E294" s="91" t="s">
        <v>214</v>
      </c>
      <c r="F294" s="92">
        <v>75470</v>
      </c>
      <c r="G294" s="92">
        <v>0</v>
      </c>
      <c r="H294" s="92">
        <v>75470</v>
      </c>
      <c r="I294" s="92"/>
      <c r="J294" s="92"/>
      <c r="K294" s="92">
        <f t="shared" si="92"/>
        <v>75470</v>
      </c>
      <c r="L294" s="93">
        <f t="shared" si="91"/>
        <v>100</v>
      </c>
    </row>
    <row r="295" spans="1:12" ht="11.25" customHeight="1" x14ac:dyDescent="0.25">
      <c r="A295" s="96"/>
      <c r="B295" s="97"/>
      <c r="C295" s="97"/>
      <c r="D295" s="98"/>
      <c r="E295" s="98" t="s">
        <v>347</v>
      </c>
      <c r="F295" s="99">
        <v>10</v>
      </c>
      <c r="G295" s="100"/>
      <c r="H295" s="100"/>
      <c r="I295" s="100"/>
      <c r="J295" s="100"/>
      <c r="K295" s="100"/>
      <c r="L295" s="101"/>
    </row>
    <row r="296" spans="1:12" ht="12" customHeight="1" x14ac:dyDescent="0.25">
      <c r="A296" s="439" t="s">
        <v>428</v>
      </c>
      <c r="B296" s="439"/>
      <c r="C296" s="439"/>
      <c r="D296" s="439"/>
      <c r="E296" s="439"/>
    </row>
    <row r="297" spans="1:12" ht="24" customHeight="1" x14ac:dyDescent="0.25">
      <c r="A297" s="426" t="s">
        <v>77</v>
      </c>
      <c r="B297" s="424" t="s">
        <v>267</v>
      </c>
      <c r="C297" s="424" t="s">
        <v>268</v>
      </c>
      <c r="D297" s="435" t="s">
        <v>269</v>
      </c>
      <c r="E297" s="429" t="s">
        <v>78</v>
      </c>
      <c r="F297" s="432" t="s">
        <v>501</v>
      </c>
      <c r="G297" s="432" t="s">
        <v>556</v>
      </c>
      <c r="H297" s="429" t="s">
        <v>555</v>
      </c>
      <c r="I297" s="429"/>
      <c r="J297" s="429"/>
      <c r="K297" s="429"/>
      <c r="L297" s="430" t="s">
        <v>290</v>
      </c>
    </row>
    <row r="298" spans="1:12" ht="36" customHeight="1" x14ac:dyDescent="0.25">
      <c r="A298" s="427"/>
      <c r="B298" s="425"/>
      <c r="C298" s="425"/>
      <c r="D298" s="436"/>
      <c r="E298" s="434"/>
      <c r="F298" s="433"/>
      <c r="G298" s="433"/>
      <c r="H298" s="33" t="s">
        <v>285</v>
      </c>
      <c r="I298" s="33" t="s">
        <v>286</v>
      </c>
      <c r="J298" s="33" t="s">
        <v>287</v>
      </c>
      <c r="K298" s="34" t="s">
        <v>288</v>
      </c>
      <c r="L298" s="431"/>
    </row>
    <row r="299" spans="1:12" ht="6.75" customHeight="1" x14ac:dyDescent="0.25">
      <c r="A299" s="35">
        <v>1</v>
      </c>
      <c r="B299" s="36">
        <v>2</v>
      </c>
      <c r="C299" s="36">
        <v>3</v>
      </c>
      <c r="D299" s="37">
        <v>4</v>
      </c>
      <c r="E299" s="36">
        <v>5</v>
      </c>
      <c r="F299" s="37">
        <v>6</v>
      </c>
      <c r="G299" s="37">
        <v>7</v>
      </c>
      <c r="H299" s="37">
        <v>8</v>
      </c>
      <c r="I299" s="37">
        <v>9</v>
      </c>
      <c r="J299" s="37">
        <v>10</v>
      </c>
      <c r="K299" s="37">
        <v>11</v>
      </c>
      <c r="L299" s="38">
        <v>12</v>
      </c>
    </row>
    <row r="300" spans="1:12" ht="12" customHeight="1" x14ac:dyDescent="0.25">
      <c r="A300" s="70"/>
      <c r="B300" s="71"/>
      <c r="C300" s="71"/>
      <c r="D300" s="72"/>
      <c r="E300" s="73" t="s">
        <v>136</v>
      </c>
      <c r="F300" s="23">
        <f>F301+F304+F309+F311+F328+F334</f>
        <v>4604735</v>
      </c>
      <c r="G300" s="23">
        <f>G301+G304+G309+G311+G328+G334</f>
        <v>1514966</v>
      </c>
      <c r="H300" s="23">
        <f>H301+H304+H309+H311+H328+H334</f>
        <v>1420624</v>
      </c>
      <c r="I300" s="23">
        <f>I301+I304+I309+I311+I328+I334</f>
        <v>2493240</v>
      </c>
      <c r="J300" s="23">
        <f>J301+J304+J309+J311+J328+J334</f>
        <v>1600000</v>
      </c>
      <c r="K300" s="23">
        <f>H300+I300+J300</f>
        <v>5513864</v>
      </c>
      <c r="L300" s="22">
        <f t="shared" ref="L300:L341" si="96">K300/F300*100</f>
        <v>119.74335113747046</v>
      </c>
    </row>
    <row r="301" spans="1:12" ht="12" customHeight="1" x14ac:dyDescent="0.25">
      <c r="A301" s="74">
        <v>10</v>
      </c>
      <c r="B301" s="44">
        <v>104</v>
      </c>
      <c r="C301" s="44" t="s">
        <v>270</v>
      </c>
      <c r="D301" s="26">
        <v>611100</v>
      </c>
      <c r="E301" s="26" t="s">
        <v>338</v>
      </c>
      <c r="F301" s="23">
        <f>F302+F303</f>
        <v>192151</v>
      </c>
      <c r="G301" s="23">
        <f>G302+G303</f>
        <v>135584</v>
      </c>
      <c r="H301" s="23">
        <f>H302+H303</f>
        <v>252907</v>
      </c>
      <c r="I301" s="23">
        <f>I302+I303</f>
        <v>0</v>
      </c>
      <c r="J301" s="17"/>
      <c r="K301" s="23">
        <f t="shared" ref="K301:K341" si="97">H301+I301+J301</f>
        <v>252907</v>
      </c>
      <c r="L301" s="22">
        <f t="shared" si="96"/>
        <v>131.61888306592212</v>
      </c>
    </row>
    <row r="302" spans="1:12" ht="12" customHeight="1" x14ac:dyDescent="0.25">
      <c r="A302" s="74">
        <v>10</v>
      </c>
      <c r="B302" s="44">
        <v>104</v>
      </c>
      <c r="C302" s="44" t="s">
        <v>270</v>
      </c>
      <c r="D302" s="18">
        <v>611111</v>
      </c>
      <c r="E302" s="18" t="s">
        <v>339</v>
      </c>
      <c r="F302" s="17">
        <v>133706</v>
      </c>
      <c r="G302" s="17">
        <v>93553</v>
      </c>
      <c r="H302" s="17">
        <v>174866</v>
      </c>
      <c r="I302" s="17"/>
      <c r="J302" s="17"/>
      <c r="K302" s="17">
        <f t="shared" si="97"/>
        <v>174866</v>
      </c>
      <c r="L302" s="21">
        <f t="shared" si="96"/>
        <v>130.78395883505601</v>
      </c>
    </row>
    <row r="303" spans="1:12" ht="12" customHeight="1" x14ac:dyDescent="0.25">
      <c r="A303" s="74">
        <v>10</v>
      </c>
      <c r="B303" s="44">
        <v>104</v>
      </c>
      <c r="C303" s="44" t="s">
        <v>270</v>
      </c>
      <c r="D303" s="18">
        <v>611130</v>
      </c>
      <c r="E303" s="18" t="s">
        <v>340</v>
      </c>
      <c r="F303" s="17">
        <v>58445</v>
      </c>
      <c r="G303" s="17">
        <v>42031</v>
      </c>
      <c r="H303" s="17">
        <v>78041</v>
      </c>
      <c r="I303" s="17"/>
      <c r="J303" s="17"/>
      <c r="K303" s="17">
        <f t="shared" si="97"/>
        <v>78041</v>
      </c>
      <c r="L303" s="21">
        <f t="shared" si="96"/>
        <v>133.52895885020104</v>
      </c>
    </row>
    <row r="304" spans="1:12" ht="12" customHeight="1" x14ac:dyDescent="0.25">
      <c r="A304" s="74">
        <v>10</v>
      </c>
      <c r="B304" s="44">
        <v>104</v>
      </c>
      <c r="C304" s="44" t="s">
        <v>270</v>
      </c>
      <c r="D304" s="26">
        <v>611200</v>
      </c>
      <c r="E304" s="26" t="s">
        <v>341</v>
      </c>
      <c r="F304" s="23">
        <f>F305+F306+F307+F308</f>
        <v>28650</v>
      </c>
      <c r="G304" s="23">
        <f>G305+G306+G307+G308</f>
        <v>18280</v>
      </c>
      <c r="H304" s="23">
        <f>H305+H306+H307+H308</f>
        <v>33600</v>
      </c>
      <c r="I304" s="23">
        <f>I305+I306+I307</f>
        <v>0</v>
      </c>
      <c r="J304" s="23">
        <f>J305+J306+J307</f>
        <v>0</v>
      </c>
      <c r="K304" s="23">
        <f>K305+K306+K307+K308</f>
        <v>33600</v>
      </c>
      <c r="L304" s="22">
        <f t="shared" si="96"/>
        <v>117.27748691099475</v>
      </c>
    </row>
    <row r="305" spans="1:12" ht="12" customHeight="1" x14ac:dyDescent="0.25">
      <c r="A305" s="74">
        <v>10</v>
      </c>
      <c r="B305" s="44">
        <v>104</v>
      </c>
      <c r="C305" s="44" t="s">
        <v>270</v>
      </c>
      <c r="D305" s="18">
        <v>611211</v>
      </c>
      <c r="E305" s="18" t="s">
        <v>49</v>
      </c>
      <c r="F305" s="17">
        <v>2000</v>
      </c>
      <c r="G305" s="17">
        <v>1367</v>
      </c>
      <c r="H305" s="17">
        <v>2000</v>
      </c>
      <c r="I305" s="17"/>
      <c r="J305" s="17"/>
      <c r="K305" s="17">
        <f t="shared" si="97"/>
        <v>2000</v>
      </c>
      <c r="L305" s="21">
        <f t="shared" si="96"/>
        <v>100</v>
      </c>
    </row>
    <row r="306" spans="1:12" ht="12" customHeight="1" x14ac:dyDescent="0.25">
      <c r="A306" s="74">
        <v>10</v>
      </c>
      <c r="B306" s="44">
        <v>104</v>
      </c>
      <c r="C306" s="44" t="s">
        <v>270</v>
      </c>
      <c r="D306" s="18">
        <v>611221</v>
      </c>
      <c r="E306" s="18" t="s">
        <v>50</v>
      </c>
      <c r="F306" s="17">
        <v>19750</v>
      </c>
      <c r="G306" s="17">
        <v>12217</v>
      </c>
      <c r="H306" s="17">
        <v>23100</v>
      </c>
      <c r="I306" s="17"/>
      <c r="J306" s="17"/>
      <c r="K306" s="17">
        <f t="shared" si="97"/>
        <v>23100</v>
      </c>
      <c r="L306" s="21">
        <f t="shared" si="96"/>
        <v>116.96202531645569</v>
      </c>
    </row>
    <row r="307" spans="1:12" ht="12" customHeight="1" x14ac:dyDescent="0.25">
      <c r="A307" s="74">
        <v>10</v>
      </c>
      <c r="B307" s="44">
        <v>104</v>
      </c>
      <c r="C307" s="44" t="s">
        <v>270</v>
      </c>
      <c r="D307" s="18">
        <v>611224</v>
      </c>
      <c r="E307" s="18" t="s">
        <v>51</v>
      </c>
      <c r="F307" s="17">
        <v>4500</v>
      </c>
      <c r="G307" s="17">
        <v>3896</v>
      </c>
      <c r="H307" s="17">
        <v>5500</v>
      </c>
      <c r="I307" s="17"/>
      <c r="J307" s="17"/>
      <c r="K307" s="17">
        <f t="shared" si="97"/>
        <v>5500</v>
      </c>
      <c r="L307" s="21">
        <f t="shared" si="96"/>
        <v>122.22222222222223</v>
      </c>
    </row>
    <row r="308" spans="1:12" ht="12" customHeight="1" x14ac:dyDescent="0.25">
      <c r="A308" s="74" t="s">
        <v>372</v>
      </c>
      <c r="B308" s="44" t="s">
        <v>404</v>
      </c>
      <c r="C308" s="44" t="s">
        <v>270</v>
      </c>
      <c r="D308" s="18">
        <v>611226</v>
      </c>
      <c r="E308" s="18" t="s">
        <v>479</v>
      </c>
      <c r="F308" s="17">
        <v>2400</v>
      </c>
      <c r="G308" s="17">
        <v>800</v>
      </c>
      <c r="H308" s="17">
        <v>3000</v>
      </c>
      <c r="I308" s="17"/>
      <c r="J308" s="17"/>
      <c r="K308" s="17">
        <f t="shared" si="97"/>
        <v>3000</v>
      </c>
      <c r="L308" s="21">
        <f t="shared" si="96"/>
        <v>125</v>
      </c>
    </row>
    <row r="309" spans="1:12" ht="12" customHeight="1" x14ac:dyDescent="0.25">
      <c r="A309" s="74">
        <v>10</v>
      </c>
      <c r="B309" s="44">
        <v>104</v>
      </c>
      <c r="C309" s="44" t="s">
        <v>270</v>
      </c>
      <c r="D309" s="26">
        <v>612000</v>
      </c>
      <c r="E309" s="26" t="s">
        <v>342</v>
      </c>
      <c r="F309" s="23">
        <f>F310</f>
        <v>19489</v>
      </c>
      <c r="G309" s="23">
        <f>G310</f>
        <v>14236</v>
      </c>
      <c r="H309" s="23">
        <f>H310</f>
        <v>26370</v>
      </c>
      <c r="I309" s="23">
        <f>I310</f>
        <v>0</v>
      </c>
      <c r="J309" s="17"/>
      <c r="K309" s="23">
        <f t="shared" si="97"/>
        <v>26370</v>
      </c>
      <c r="L309" s="22">
        <f t="shared" si="96"/>
        <v>135.30709631073938</v>
      </c>
    </row>
    <row r="310" spans="1:12" ht="12" customHeight="1" x14ac:dyDescent="0.25">
      <c r="A310" s="74">
        <v>10</v>
      </c>
      <c r="B310" s="44">
        <v>104</v>
      </c>
      <c r="C310" s="44" t="s">
        <v>270</v>
      </c>
      <c r="D310" s="18">
        <v>612110</v>
      </c>
      <c r="E310" s="18" t="s">
        <v>342</v>
      </c>
      <c r="F310" s="17">
        <v>19489</v>
      </c>
      <c r="G310" s="17">
        <v>14236</v>
      </c>
      <c r="H310" s="17">
        <v>26370</v>
      </c>
      <c r="I310" s="17"/>
      <c r="J310" s="17"/>
      <c r="K310" s="17">
        <f t="shared" si="97"/>
        <v>26370</v>
      </c>
      <c r="L310" s="21">
        <f t="shared" si="96"/>
        <v>135.30709631073938</v>
      </c>
    </row>
    <row r="311" spans="1:12" ht="12" customHeight="1" x14ac:dyDescent="0.25">
      <c r="A311" s="74">
        <v>10</v>
      </c>
      <c r="B311" s="44">
        <v>104</v>
      </c>
      <c r="C311" s="44" t="s">
        <v>270</v>
      </c>
      <c r="D311" s="26">
        <v>613000</v>
      </c>
      <c r="E311" s="26" t="s">
        <v>343</v>
      </c>
      <c r="F311" s="23">
        <f t="shared" ref="F311:K311" si="98">F312+F314+F322+F324+F313+F327+F326+F317+F318+F319+F320+F321+F323+F325+F315+F316</f>
        <v>1157492</v>
      </c>
      <c r="G311" s="23">
        <f t="shared" si="98"/>
        <v>810381</v>
      </c>
      <c r="H311" s="23">
        <f t="shared" si="98"/>
        <v>72747</v>
      </c>
      <c r="I311" s="23">
        <f t="shared" si="98"/>
        <v>1860000</v>
      </c>
      <c r="J311" s="23">
        <f t="shared" si="98"/>
        <v>0</v>
      </c>
      <c r="K311" s="23">
        <f t="shared" si="98"/>
        <v>1932747</v>
      </c>
      <c r="L311" s="22">
        <f t="shared" si="96"/>
        <v>166.97713677502739</v>
      </c>
    </row>
    <row r="312" spans="1:12" ht="12" customHeight="1" x14ac:dyDescent="0.25">
      <c r="A312" s="74">
        <v>10</v>
      </c>
      <c r="B312" s="44">
        <v>104</v>
      </c>
      <c r="C312" s="44" t="s">
        <v>270</v>
      </c>
      <c r="D312" s="18">
        <v>613100</v>
      </c>
      <c r="E312" s="18" t="s">
        <v>344</v>
      </c>
      <c r="F312" s="17">
        <v>500</v>
      </c>
      <c r="G312" s="17">
        <v>50</v>
      </c>
      <c r="H312" s="17">
        <v>800</v>
      </c>
      <c r="I312" s="17"/>
      <c r="J312" s="17"/>
      <c r="K312" s="17">
        <f t="shared" si="97"/>
        <v>800</v>
      </c>
      <c r="L312" s="21">
        <f t="shared" si="96"/>
        <v>160</v>
      </c>
    </row>
    <row r="313" spans="1:12" ht="12" customHeight="1" x14ac:dyDescent="0.25">
      <c r="A313" s="74">
        <v>10</v>
      </c>
      <c r="B313" s="44">
        <v>104</v>
      </c>
      <c r="C313" s="44" t="s">
        <v>270</v>
      </c>
      <c r="D313" s="18">
        <v>613324</v>
      </c>
      <c r="E313" s="18" t="s">
        <v>350</v>
      </c>
      <c r="F313" s="17">
        <v>275532</v>
      </c>
      <c r="G313" s="17">
        <v>223870</v>
      </c>
      <c r="H313" s="17"/>
      <c r="I313" s="17">
        <v>450000</v>
      </c>
      <c r="J313" s="17"/>
      <c r="K313" s="17">
        <f t="shared" si="97"/>
        <v>450000</v>
      </c>
      <c r="L313" s="21">
        <f t="shared" si="96"/>
        <v>163.32041287400375</v>
      </c>
    </row>
    <row r="314" spans="1:12" ht="12" customHeight="1" x14ac:dyDescent="0.25">
      <c r="A314" s="74">
        <v>10</v>
      </c>
      <c r="B314" s="44">
        <v>104</v>
      </c>
      <c r="C314" s="44" t="s">
        <v>270</v>
      </c>
      <c r="D314" s="18">
        <v>613411</v>
      </c>
      <c r="E314" s="18" t="s">
        <v>284</v>
      </c>
      <c r="F314" s="17">
        <v>1000</v>
      </c>
      <c r="G314" s="17">
        <v>1650</v>
      </c>
      <c r="H314" s="17">
        <v>2000</v>
      </c>
      <c r="I314" s="17"/>
      <c r="J314" s="17"/>
      <c r="K314" s="17">
        <f t="shared" si="97"/>
        <v>2000</v>
      </c>
      <c r="L314" s="21">
        <f t="shared" si="96"/>
        <v>200</v>
      </c>
    </row>
    <row r="315" spans="1:12" ht="12" customHeight="1" x14ac:dyDescent="0.25">
      <c r="A315" s="74" t="s">
        <v>372</v>
      </c>
      <c r="B315" s="44" t="s">
        <v>404</v>
      </c>
      <c r="C315" s="44" t="s">
        <v>270</v>
      </c>
      <c r="D315" s="18">
        <v>613412</v>
      </c>
      <c r="E315" s="18" t="s">
        <v>255</v>
      </c>
      <c r="F315" s="17">
        <v>1000</v>
      </c>
      <c r="G315" s="17">
        <v>485</v>
      </c>
      <c r="H315" s="17">
        <v>1000</v>
      </c>
      <c r="I315" s="17"/>
      <c r="J315" s="17"/>
      <c r="K315" s="17">
        <f t="shared" si="97"/>
        <v>1000</v>
      </c>
      <c r="L315" s="21">
        <f t="shared" si="96"/>
        <v>100</v>
      </c>
    </row>
    <row r="316" spans="1:12" ht="12" customHeight="1" x14ac:dyDescent="0.25">
      <c r="A316" s="74" t="s">
        <v>372</v>
      </c>
      <c r="B316" s="44" t="s">
        <v>404</v>
      </c>
      <c r="C316" s="44" t="s">
        <v>270</v>
      </c>
      <c r="D316" s="18">
        <v>613481</v>
      </c>
      <c r="E316" s="18" t="s">
        <v>523</v>
      </c>
      <c r="F316" s="17"/>
      <c r="G316" s="17"/>
      <c r="H316" s="17">
        <v>2000</v>
      </c>
      <c r="I316" s="17"/>
      <c r="J316" s="17"/>
      <c r="K316" s="17">
        <f t="shared" si="97"/>
        <v>2000</v>
      </c>
      <c r="L316" s="21" t="e">
        <f t="shared" si="96"/>
        <v>#DIV/0!</v>
      </c>
    </row>
    <row r="317" spans="1:12" ht="12" customHeight="1" x14ac:dyDescent="0.25">
      <c r="A317" s="74">
        <v>10</v>
      </c>
      <c r="B317" s="44">
        <v>104</v>
      </c>
      <c r="C317" s="44" t="s">
        <v>270</v>
      </c>
      <c r="D317" s="18">
        <v>613724</v>
      </c>
      <c r="E317" s="18" t="s">
        <v>177</v>
      </c>
      <c r="F317" s="17">
        <v>259625</v>
      </c>
      <c r="G317" s="17">
        <v>259625</v>
      </c>
      <c r="H317" s="17"/>
      <c r="I317" s="17">
        <v>510000</v>
      </c>
      <c r="J317" s="17"/>
      <c r="K317" s="17">
        <f t="shared" si="97"/>
        <v>510000</v>
      </c>
      <c r="L317" s="21">
        <f t="shared" si="96"/>
        <v>196.43716899374098</v>
      </c>
    </row>
    <row r="318" spans="1:12" ht="12" customHeight="1" x14ac:dyDescent="0.25">
      <c r="A318" s="74">
        <v>10</v>
      </c>
      <c r="B318" s="44">
        <v>104</v>
      </c>
      <c r="C318" s="44" t="s">
        <v>270</v>
      </c>
      <c r="D318" s="18">
        <v>613724</v>
      </c>
      <c r="E318" s="18" t="s">
        <v>351</v>
      </c>
      <c r="F318" s="17">
        <v>220000</v>
      </c>
      <c r="G318" s="17">
        <v>24412</v>
      </c>
      <c r="H318" s="17"/>
      <c r="I318" s="17">
        <v>380000</v>
      </c>
      <c r="J318" s="17"/>
      <c r="K318" s="17">
        <f t="shared" si="97"/>
        <v>380000</v>
      </c>
      <c r="L318" s="21">
        <f t="shared" si="96"/>
        <v>172.72727272727272</v>
      </c>
    </row>
    <row r="319" spans="1:12" ht="12" customHeight="1" x14ac:dyDescent="0.25">
      <c r="A319" s="74">
        <v>10</v>
      </c>
      <c r="B319" s="44">
        <v>104</v>
      </c>
      <c r="C319" s="44" t="s">
        <v>270</v>
      </c>
      <c r="D319" s="18">
        <v>613724</v>
      </c>
      <c r="E319" s="18" t="s">
        <v>352</v>
      </c>
      <c r="F319" s="17">
        <v>66107</v>
      </c>
      <c r="G319" s="17">
        <v>56106</v>
      </c>
      <c r="H319" s="17"/>
      <c r="I319" s="17">
        <v>100000</v>
      </c>
      <c r="J319" s="17"/>
      <c r="K319" s="17">
        <f t="shared" si="97"/>
        <v>100000</v>
      </c>
      <c r="L319" s="21">
        <f t="shared" si="96"/>
        <v>151.26991090202247</v>
      </c>
    </row>
    <row r="320" spans="1:12" ht="12" customHeight="1" x14ac:dyDescent="0.25">
      <c r="A320" s="74">
        <v>10</v>
      </c>
      <c r="B320" s="44">
        <v>104</v>
      </c>
      <c r="C320" s="44" t="s">
        <v>270</v>
      </c>
      <c r="D320" s="18">
        <v>613726</v>
      </c>
      <c r="E320" s="18" t="s">
        <v>180</v>
      </c>
      <c r="F320" s="17">
        <v>222145</v>
      </c>
      <c r="G320" s="17">
        <v>164898</v>
      </c>
      <c r="H320" s="17"/>
      <c r="I320" s="17">
        <v>300000</v>
      </c>
      <c r="J320" s="17"/>
      <c r="K320" s="17">
        <f t="shared" si="97"/>
        <v>300000</v>
      </c>
      <c r="L320" s="21">
        <f t="shared" si="96"/>
        <v>135.04692880776071</v>
      </c>
    </row>
    <row r="321" spans="1:16" ht="12" customHeight="1" x14ac:dyDescent="0.25">
      <c r="A321" s="87">
        <v>10</v>
      </c>
      <c r="B321" s="88">
        <v>104</v>
      </c>
      <c r="C321" s="88" t="s">
        <v>270</v>
      </c>
      <c r="D321" s="91">
        <v>613727</v>
      </c>
      <c r="E321" s="91" t="s">
        <v>353</v>
      </c>
      <c r="F321" s="92">
        <v>64777</v>
      </c>
      <c r="G321" s="92">
        <v>65009</v>
      </c>
      <c r="H321" s="92"/>
      <c r="I321" s="92">
        <v>120000</v>
      </c>
      <c r="J321" s="92"/>
      <c r="K321" s="92">
        <f t="shared" si="97"/>
        <v>120000</v>
      </c>
      <c r="L321" s="93">
        <f t="shared" si="96"/>
        <v>185.25093783287278</v>
      </c>
    </row>
    <row r="322" spans="1:16" ht="12" customHeight="1" x14ac:dyDescent="0.25">
      <c r="A322" s="87">
        <v>10</v>
      </c>
      <c r="B322" s="88">
        <v>104</v>
      </c>
      <c r="C322" s="88" t="s">
        <v>270</v>
      </c>
      <c r="D322" s="91">
        <v>613914</v>
      </c>
      <c r="E322" s="91" t="s">
        <v>104</v>
      </c>
      <c r="F322" s="92">
        <v>500</v>
      </c>
      <c r="G322" s="92">
        <v>0</v>
      </c>
      <c r="H322" s="92">
        <v>0</v>
      </c>
      <c r="I322" s="92">
        <v>0</v>
      </c>
      <c r="J322" s="92"/>
      <c r="K322" s="92">
        <f t="shared" si="97"/>
        <v>0</v>
      </c>
      <c r="L322" s="93">
        <f t="shared" si="96"/>
        <v>0</v>
      </c>
    </row>
    <row r="323" spans="1:16" ht="12" customHeight="1" x14ac:dyDescent="0.25">
      <c r="A323" s="87">
        <v>10</v>
      </c>
      <c r="B323" s="88">
        <v>104</v>
      </c>
      <c r="C323" s="88" t="s">
        <v>270</v>
      </c>
      <c r="D323" s="91">
        <v>613920</v>
      </c>
      <c r="E323" s="91" t="s">
        <v>226</v>
      </c>
      <c r="F323" s="92">
        <v>600</v>
      </c>
      <c r="G323" s="92">
        <v>600</v>
      </c>
      <c r="H323" s="92">
        <v>1000</v>
      </c>
      <c r="I323" s="92"/>
      <c r="J323" s="92"/>
      <c r="K323" s="92">
        <f t="shared" si="97"/>
        <v>1000</v>
      </c>
      <c r="L323" s="93">
        <f t="shared" si="96"/>
        <v>166.66666666666669</v>
      </c>
    </row>
    <row r="324" spans="1:16" ht="12" customHeight="1" x14ac:dyDescent="0.25">
      <c r="A324" s="87">
        <v>10</v>
      </c>
      <c r="B324" s="88">
        <v>104</v>
      </c>
      <c r="C324" s="88" t="s">
        <v>270</v>
      </c>
      <c r="D324" s="91">
        <v>613983</v>
      </c>
      <c r="E324" s="91" t="s">
        <v>345</v>
      </c>
      <c r="F324" s="92">
        <v>706</v>
      </c>
      <c r="G324" s="92">
        <v>435</v>
      </c>
      <c r="H324" s="92">
        <v>947</v>
      </c>
      <c r="I324" s="92"/>
      <c r="J324" s="92"/>
      <c r="K324" s="92">
        <f t="shared" si="97"/>
        <v>947</v>
      </c>
      <c r="L324" s="93">
        <f t="shared" si="96"/>
        <v>134.13597733711049</v>
      </c>
    </row>
    <row r="325" spans="1:16" ht="12" customHeight="1" x14ac:dyDescent="0.25">
      <c r="A325" s="87">
        <v>10</v>
      </c>
      <c r="B325" s="88">
        <v>104</v>
      </c>
      <c r="C325" s="88" t="s">
        <v>270</v>
      </c>
      <c r="D325" s="103" t="s">
        <v>182</v>
      </c>
      <c r="E325" s="103" t="s">
        <v>385</v>
      </c>
      <c r="F325" s="92">
        <v>30000</v>
      </c>
      <c r="G325" s="92">
        <v>13241</v>
      </c>
      <c r="H325" s="92">
        <v>50000</v>
      </c>
      <c r="I325" s="92"/>
      <c r="J325" s="92"/>
      <c r="K325" s="92">
        <f t="shared" si="97"/>
        <v>50000</v>
      </c>
      <c r="L325" s="93">
        <f t="shared" si="96"/>
        <v>166.66666666666669</v>
      </c>
    </row>
    <row r="326" spans="1:16" ht="12" customHeight="1" x14ac:dyDescent="0.25">
      <c r="A326" s="87">
        <v>10</v>
      </c>
      <c r="B326" s="88">
        <v>104</v>
      </c>
      <c r="C326" s="88" t="s">
        <v>270</v>
      </c>
      <c r="D326" s="103" t="s">
        <v>185</v>
      </c>
      <c r="E326" s="103" t="s">
        <v>186</v>
      </c>
      <c r="F326" s="92">
        <v>10000</v>
      </c>
      <c r="G326" s="92">
        <v>0</v>
      </c>
      <c r="H326" s="92">
        <v>10000</v>
      </c>
      <c r="I326" s="92"/>
      <c r="J326" s="92"/>
      <c r="K326" s="92">
        <f t="shared" si="97"/>
        <v>10000</v>
      </c>
      <c r="L326" s="93">
        <f t="shared" si="96"/>
        <v>100</v>
      </c>
    </row>
    <row r="327" spans="1:16" ht="12" customHeight="1" x14ac:dyDescent="0.25">
      <c r="A327" s="87">
        <v>10</v>
      </c>
      <c r="B327" s="88">
        <v>104</v>
      </c>
      <c r="C327" s="88" t="s">
        <v>270</v>
      </c>
      <c r="D327" s="103" t="s">
        <v>188</v>
      </c>
      <c r="E327" s="103" t="s">
        <v>525</v>
      </c>
      <c r="F327" s="92">
        <v>5000</v>
      </c>
      <c r="G327" s="92">
        <v>0</v>
      </c>
      <c r="H327" s="92">
        <v>5000</v>
      </c>
      <c r="I327" s="92"/>
      <c r="J327" s="92"/>
      <c r="K327" s="92">
        <f t="shared" si="97"/>
        <v>5000</v>
      </c>
      <c r="L327" s="93">
        <f t="shared" si="96"/>
        <v>100</v>
      </c>
    </row>
    <row r="328" spans="1:16" ht="12" customHeight="1" x14ac:dyDescent="0.25">
      <c r="A328" s="87">
        <v>10</v>
      </c>
      <c r="B328" s="88">
        <v>104</v>
      </c>
      <c r="C328" s="88" t="s">
        <v>270</v>
      </c>
      <c r="D328" s="25">
        <v>614000</v>
      </c>
      <c r="E328" s="25" t="s">
        <v>346</v>
      </c>
      <c r="F328" s="89">
        <f>F329+F330+F331+F332</f>
        <v>345000</v>
      </c>
      <c r="G328" s="89">
        <f t="shared" ref="G328" si="99">G329+G330+G331+G332</f>
        <v>246623</v>
      </c>
      <c r="H328" s="89">
        <f>H329+H330+H331+H332+H333</f>
        <v>330000</v>
      </c>
      <c r="I328" s="89">
        <f t="shared" ref="I328:K328" si="100">I329+I330+I331+I332+I333</f>
        <v>170000</v>
      </c>
      <c r="J328" s="89">
        <f t="shared" si="100"/>
        <v>80000</v>
      </c>
      <c r="K328" s="89">
        <f t="shared" si="100"/>
        <v>580000</v>
      </c>
      <c r="L328" s="90">
        <f t="shared" si="96"/>
        <v>168.1159420289855</v>
      </c>
    </row>
    <row r="329" spans="1:16" ht="22.5" customHeight="1" x14ac:dyDescent="0.25">
      <c r="A329" s="87">
        <v>10</v>
      </c>
      <c r="B329" s="88">
        <v>104</v>
      </c>
      <c r="C329" s="88" t="s">
        <v>270</v>
      </c>
      <c r="D329" s="27" t="s">
        <v>294</v>
      </c>
      <c r="E329" s="104" t="s">
        <v>295</v>
      </c>
      <c r="F329" s="92">
        <v>150000</v>
      </c>
      <c r="G329" s="92">
        <v>112500</v>
      </c>
      <c r="H329" s="92">
        <v>200000</v>
      </c>
      <c r="I329" s="92"/>
      <c r="J329" s="92"/>
      <c r="K329" s="92">
        <f t="shared" si="97"/>
        <v>200000</v>
      </c>
      <c r="L329" s="93">
        <f t="shared" si="96"/>
        <v>133.33333333333331</v>
      </c>
    </row>
    <row r="330" spans="1:16" ht="12" customHeight="1" x14ac:dyDescent="0.25">
      <c r="A330" s="87">
        <v>10</v>
      </c>
      <c r="B330" s="88">
        <v>104</v>
      </c>
      <c r="C330" s="88" t="s">
        <v>270</v>
      </c>
      <c r="D330" s="27" t="s">
        <v>204</v>
      </c>
      <c r="E330" s="103" t="s">
        <v>354</v>
      </c>
      <c r="F330" s="92">
        <v>50000</v>
      </c>
      <c r="G330" s="92">
        <v>0</v>
      </c>
      <c r="H330" s="92">
        <v>50000</v>
      </c>
      <c r="I330" s="92"/>
      <c r="J330" s="92">
        <v>0</v>
      </c>
      <c r="K330" s="92">
        <f t="shared" si="97"/>
        <v>50000</v>
      </c>
      <c r="L330" s="93">
        <f t="shared" si="96"/>
        <v>100</v>
      </c>
    </row>
    <row r="331" spans="1:16" ht="12" customHeight="1" x14ac:dyDescent="0.25">
      <c r="A331" s="87">
        <v>10</v>
      </c>
      <c r="B331" s="88">
        <v>104</v>
      </c>
      <c r="C331" s="88" t="s">
        <v>270</v>
      </c>
      <c r="D331" s="27" t="s">
        <v>203</v>
      </c>
      <c r="E331" s="103" t="s">
        <v>355</v>
      </c>
      <c r="F331" s="92">
        <v>10000</v>
      </c>
      <c r="G331" s="92">
        <v>0</v>
      </c>
      <c r="H331" s="92">
        <v>50000</v>
      </c>
      <c r="I331" s="92"/>
      <c r="J331" s="92"/>
      <c r="K331" s="92">
        <f t="shared" si="97"/>
        <v>50000</v>
      </c>
      <c r="L331" s="93">
        <f t="shared" si="96"/>
        <v>500</v>
      </c>
    </row>
    <row r="332" spans="1:16" ht="21.75" customHeight="1" x14ac:dyDescent="0.25">
      <c r="A332" s="87" t="s">
        <v>372</v>
      </c>
      <c r="B332" s="88" t="s">
        <v>404</v>
      </c>
      <c r="C332" s="88" t="s">
        <v>270</v>
      </c>
      <c r="D332" s="43" t="s">
        <v>492</v>
      </c>
      <c r="E332" s="56" t="s">
        <v>493</v>
      </c>
      <c r="F332" s="92">
        <v>135000</v>
      </c>
      <c r="G332" s="92">
        <v>134123</v>
      </c>
      <c r="H332" s="92">
        <v>0</v>
      </c>
      <c r="I332" s="92">
        <v>170000</v>
      </c>
      <c r="J332" s="92">
        <v>80000</v>
      </c>
      <c r="K332" s="92">
        <f t="shared" si="97"/>
        <v>250000</v>
      </c>
      <c r="L332" s="93">
        <f t="shared" si="96"/>
        <v>185.18518518518519</v>
      </c>
    </row>
    <row r="333" spans="1:16" ht="12" customHeight="1" x14ac:dyDescent="0.25">
      <c r="A333" s="87" t="s">
        <v>372</v>
      </c>
      <c r="B333" s="88" t="s">
        <v>404</v>
      </c>
      <c r="C333" s="88" t="s">
        <v>270</v>
      </c>
      <c r="D333" s="43" t="s">
        <v>617</v>
      </c>
      <c r="E333" s="56" t="s">
        <v>618</v>
      </c>
      <c r="F333" s="92"/>
      <c r="G333" s="92"/>
      <c r="H333" s="92">
        <v>30000</v>
      </c>
      <c r="I333" s="92"/>
      <c r="J333" s="92"/>
      <c r="K333" s="92">
        <f t="shared" si="97"/>
        <v>30000</v>
      </c>
      <c r="L333" s="93" t="e">
        <f t="shared" si="96"/>
        <v>#DIV/0!</v>
      </c>
    </row>
    <row r="334" spans="1:16" ht="12" customHeight="1" x14ac:dyDescent="0.25">
      <c r="A334" s="87">
        <v>10</v>
      </c>
      <c r="B334" s="88">
        <v>104</v>
      </c>
      <c r="C334" s="88" t="s">
        <v>270</v>
      </c>
      <c r="D334" s="107"/>
      <c r="E334" s="108" t="s">
        <v>129</v>
      </c>
      <c r="F334" s="89">
        <f>F337+F335+F336+F338+F339+F340+F341</f>
        <v>2861953</v>
      </c>
      <c r="G334" s="89">
        <f t="shared" ref="G334:K334" si="101">G337+G335+G336+G338+G339+G340+G341</f>
        <v>289862</v>
      </c>
      <c r="H334" s="89">
        <f t="shared" si="101"/>
        <v>705000</v>
      </c>
      <c r="I334" s="89">
        <f t="shared" si="101"/>
        <v>463240</v>
      </c>
      <c r="J334" s="89">
        <f t="shared" si="101"/>
        <v>1520000</v>
      </c>
      <c r="K334" s="89">
        <f t="shared" si="101"/>
        <v>2688240</v>
      </c>
      <c r="L334" s="90">
        <f t="shared" si="96"/>
        <v>93.930263704540224</v>
      </c>
    </row>
    <row r="335" spans="1:16" ht="12" customHeight="1" x14ac:dyDescent="0.25">
      <c r="A335" s="87" t="s">
        <v>372</v>
      </c>
      <c r="B335" s="88" t="s">
        <v>404</v>
      </c>
      <c r="C335" s="88" t="s">
        <v>270</v>
      </c>
      <c r="D335" s="91">
        <v>821221</v>
      </c>
      <c r="E335" s="91" t="s">
        <v>541</v>
      </c>
      <c r="F335" s="92">
        <v>100000</v>
      </c>
      <c r="G335" s="92">
        <v>6142</v>
      </c>
      <c r="H335" s="92"/>
      <c r="I335" s="92">
        <v>100000</v>
      </c>
      <c r="J335" s="92"/>
      <c r="K335" s="92">
        <f t="shared" si="97"/>
        <v>100000</v>
      </c>
      <c r="L335" s="93">
        <f t="shared" si="96"/>
        <v>100</v>
      </c>
      <c r="M335" s="13"/>
      <c r="N335" s="13"/>
      <c r="O335" s="13"/>
      <c r="P335" s="13"/>
    </row>
    <row r="336" spans="1:16" ht="20.25" customHeight="1" x14ac:dyDescent="0.25">
      <c r="A336" s="87" t="s">
        <v>372</v>
      </c>
      <c r="B336" s="88" t="s">
        <v>404</v>
      </c>
      <c r="C336" s="88" t="s">
        <v>270</v>
      </c>
      <c r="D336" s="91">
        <v>821224</v>
      </c>
      <c r="E336" s="109" t="s">
        <v>419</v>
      </c>
      <c r="F336" s="92">
        <v>120000</v>
      </c>
      <c r="G336" s="92">
        <v>21376</v>
      </c>
      <c r="H336" s="92">
        <v>0</v>
      </c>
      <c r="I336" s="92">
        <v>0</v>
      </c>
      <c r="J336" s="92">
        <v>0</v>
      </c>
      <c r="K336" s="92">
        <f t="shared" si="97"/>
        <v>0</v>
      </c>
      <c r="L336" s="93">
        <f t="shared" si="96"/>
        <v>0</v>
      </c>
      <c r="M336" s="13"/>
      <c r="N336" s="13"/>
      <c r="O336" s="13"/>
      <c r="P336" s="13"/>
    </row>
    <row r="337" spans="1:16" ht="32.25" customHeight="1" x14ac:dyDescent="0.25">
      <c r="A337" s="87" t="s">
        <v>372</v>
      </c>
      <c r="B337" s="88" t="s">
        <v>404</v>
      </c>
      <c r="C337" s="88" t="s">
        <v>270</v>
      </c>
      <c r="D337" s="103">
        <v>821612</v>
      </c>
      <c r="E337" s="166" t="s">
        <v>484</v>
      </c>
      <c r="F337" s="92">
        <v>1427435</v>
      </c>
      <c r="G337" s="92">
        <v>190599</v>
      </c>
      <c r="H337" s="92">
        <v>210000</v>
      </c>
      <c r="I337" s="92">
        <v>253240</v>
      </c>
      <c r="J337" s="92">
        <v>1120000</v>
      </c>
      <c r="K337" s="92">
        <f t="shared" si="97"/>
        <v>1583240</v>
      </c>
      <c r="L337" s="93">
        <f t="shared" si="96"/>
        <v>110.91503290867885</v>
      </c>
      <c r="M337" s="13"/>
      <c r="N337" s="13"/>
      <c r="O337" s="13"/>
      <c r="P337" s="13"/>
    </row>
    <row r="338" spans="1:16" ht="12" customHeight="1" x14ac:dyDescent="0.25">
      <c r="A338" s="87">
        <v>10</v>
      </c>
      <c r="B338" s="88">
        <v>104</v>
      </c>
      <c r="C338" s="88" t="s">
        <v>270</v>
      </c>
      <c r="D338" s="103">
        <v>821614</v>
      </c>
      <c r="E338" s="106" t="s">
        <v>212</v>
      </c>
      <c r="F338" s="92">
        <v>479518</v>
      </c>
      <c r="G338" s="92">
        <v>71745</v>
      </c>
      <c r="H338" s="92">
        <v>250000</v>
      </c>
      <c r="I338" s="92"/>
      <c r="J338" s="92"/>
      <c r="K338" s="92">
        <f t="shared" si="97"/>
        <v>250000</v>
      </c>
      <c r="L338" s="93">
        <f t="shared" si="96"/>
        <v>52.135686251610991</v>
      </c>
      <c r="M338" s="13"/>
      <c r="N338" s="13"/>
      <c r="O338" s="13"/>
      <c r="P338" s="13"/>
    </row>
    <row r="339" spans="1:16" ht="12" customHeight="1" x14ac:dyDescent="0.25">
      <c r="A339" s="87">
        <v>10</v>
      </c>
      <c r="B339" s="88">
        <v>104</v>
      </c>
      <c r="C339" s="88" t="s">
        <v>270</v>
      </c>
      <c r="D339" s="103">
        <v>821619</v>
      </c>
      <c r="E339" s="103" t="s">
        <v>407</v>
      </c>
      <c r="F339" s="92">
        <v>490000</v>
      </c>
      <c r="G339" s="92">
        <v>0</v>
      </c>
      <c r="H339" s="92">
        <v>90000</v>
      </c>
      <c r="I339" s="92"/>
      <c r="J339" s="92">
        <v>400000</v>
      </c>
      <c r="K339" s="92">
        <f t="shared" si="97"/>
        <v>490000</v>
      </c>
      <c r="L339" s="93">
        <f t="shared" si="96"/>
        <v>100</v>
      </c>
      <c r="M339" s="13"/>
      <c r="N339" s="13"/>
      <c r="O339" s="13"/>
      <c r="P339" s="13"/>
    </row>
    <row r="340" spans="1:16" ht="22.5" x14ac:dyDescent="0.25">
      <c r="A340" s="87">
        <v>10</v>
      </c>
      <c r="B340" s="88">
        <v>104</v>
      </c>
      <c r="C340" s="88" t="s">
        <v>270</v>
      </c>
      <c r="D340" s="103">
        <v>821621</v>
      </c>
      <c r="E340" s="165" t="s">
        <v>497</v>
      </c>
      <c r="F340" s="92">
        <v>235000</v>
      </c>
      <c r="G340" s="92">
        <v>0</v>
      </c>
      <c r="H340" s="92">
        <v>125000</v>
      </c>
      <c r="I340" s="92">
        <v>110000</v>
      </c>
      <c r="J340" s="92"/>
      <c r="K340" s="92">
        <f t="shared" si="97"/>
        <v>235000</v>
      </c>
      <c r="L340" s="93">
        <f t="shared" si="96"/>
        <v>100</v>
      </c>
      <c r="M340" s="13"/>
      <c r="N340" s="13"/>
      <c r="O340" s="13"/>
      <c r="P340" s="13"/>
    </row>
    <row r="341" spans="1:16" ht="21.75" customHeight="1" x14ac:dyDescent="0.25">
      <c r="A341" s="87" t="s">
        <v>372</v>
      </c>
      <c r="B341" s="88" t="s">
        <v>404</v>
      </c>
      <c r="C341" s="88" t="s">
        <v>270</v>
      </c>
      <c r="D341" s="180">
        <v>821621</v>
      </c>
      <c r="E341" s="181" t="s">
        <v>549</v>
      </c>
      <c r="F341" s="92">
        <v>10000</v>
      </c>
      <c r="G341" s="92"/>
      <c r="H341" s="92">
        <v>30000</v>
      </c>
      <c r="I341" s="92"/>
      <c r="J341" s="92"/>
      <c r="K341" s="92">
        <f t="shared" si="97"/>
        <v>30000</v>
      </c>
      <c r="L341" s="93">
        <f t="shared" si="96"/>
        <v>300</v>
      </c>
      <c r="M341" s="13"/>
      <c r="N341" s="13"/>
      <c r="O341" s="13"/>
      <c r="P341" s="13"/>
    </row>
    <row r="342" spans="1:16" ht="12" customHeight="1" x14ac:dyDescent="0.25">
      <c r="A342" s="110"/>
      <c r="B342" s="108"/>
      <c r="C342" s="108"/>
      <c r="D342" s="111"/>
      <c r="E342" s="103" t="s">
        <v>347</v>
      </c>
      <c r="F342" s="112">
        <v>10</v>
      </c>
      <c r="G342" s="113"/>
      <c r="H342" s="113"/>
      <c r="I342" s="113"/>
      <c r="J342" s="113"/>
      <c r="K342" s="113"/>
      <c r="L342" s="114"/>
      <c r="M342" s="13"/>
      <c r="N342" s="13"/>
      <c r="O342" s="13"/>
      <c r="P342" s="13"/>
    </row>
    <row r="343" spans="1:16" ht="12" customHeight="1" x14ac:dyDescent="0.25">
      <c r="A343" s="96"/>
      <c r="B343" s="97"/>
      <c r="C343" s="97"/>
      <c r="D343" s="115"/>
      <c r="E343" s="116" t="s">
        <v>380</v>
      </c>
      <c r="F343" s="117"/>
      <c r="G343" s="118"/>
      <c r="H343" s="118"/>
      <c r="I343" s="118"/>
      <c r="J343" s="118"/>
      <c r="K343" s="118"/>
      <c r="L343" s="119"/>
      <c r="M343" s="13"/>
      <c r="N343" s="13"/>
      <c r="O343" s="13"/>
      <c r="P343" s="13"/>
    </row>
    <row r="344" spans="1:16" ht="12.75" customHeight="1" x14ac:dyDescent="0.25">
      <c r="A344" s="439" t="s">
        <v>424</v>
      </c>
      <c r="B344" s="439"/>
      <c r="C344" s="439"/>
      <c r="D344" s="439"/>
      <c r="E344" s="439"/>
      <c r="M344" s="13"/>
      <c r="N344" s="13"/>
      <c r="O344" s="13"/>
      <c r="P344" s="13"/>
    </row>
    <row r="345" spans="1:16" ht="23.25" customHeight="1" x14ac:dyDescent="0.25">
      <c r="A345" s="426" t="s">
        <v>77</v>
      </c>
      <c r="B345" s="424" t="s">
        <v>267</v>
      </c>
      <c r="C345" s="424" t="s">
        <v>268</v>
      </c>
      <c r="D345" s="435" t="s">
        <v>269</v>
      </c>
      <c r="E345" s="429" t="s">
        <v>78</v>
      </c>
      <c r="F345" s="432" t="s">
        <v>501</v>
      </c>
      <c r="G345" s="432" t="s">
        <v>556</v>
      </c>
      <c r="H345" s="429" t="s">
        <v>555</v>
      </c>
      <c r="I345" s="429"/>
      <c r="J345" s="429"/>
      <c r="K345" s="429"/>
      <c r="L345" s="430" t="s">
        <v>290</v>
      </c>
      <c r="M345" s="13"/>
      <c r="N345" s="13"/>
      <c r="O345" s="13"/>
      <c r="P345" s="13"/>
    </row>
    <row r="346" spans="1:16" ht="36.75" customHeight="1" x14ac:dyDescent="0.25">
      <c r="A346" s="427"/>
      <c r="B346" s="425"/>
      <c r="C346" s="425"/>
      <c r="D346" s="436"/>
      <c r="E346" s="434"/>
      <c r="F346" s="433"/>
      <c r="G346" s="433"/>
      <c r="H346" s="33" t="s">
        <v>285</v>
      </c>
      <c r="I346" s="33" t="s">
        <v>286</v>
      </c>
      <c r="J346" s="33" t="s">
        <v>287</v>
      </c>
      <c r="K346" s="34" t="s">
        <v>288</v>
      </c>
      <c r="L346" s="431"/>
      <c r="M346" s="13"/>
      <c r="N346" s="13"/>
      <c r="O346" s="13"/>
      <c r="P346" s="13"/>
    </row>
    <row r="347" spans="1:16" ht="8.25" customHeight="1" x14ac:dyDescent="0.25">
      <c r="A347" s="35">
        <v>1</v>
      </c>
      <c r="B347" s="36">
        <v>2</v>
      </c>
      <c r="C347" s="36">
        <v>3</v>
      </c>
      <c r="D347" s="37">
        <v>4</v>
      </c>
      <c r="E347" s="36">
        <v>5</v>
      </c>
      <c r="F347" s="37">
        <v>6</v>
      </c>
      <c r="G347" s="37">
        <v>7</v>
      </c>
      <c r="H347" s="37">
        <v>8</v>
      </c>
      <c r="I347" s="37">
        <v>9</v>
      </c>
      <c r="J347" s="37">
        <v>10</v>
      </c>
      <c r="K347" s="37">
        <v>11</v>
      </c>
      <c r="L347" s="38">
        <v>12</v>
      </c>
      <c r="M347" s="13"/>
      <c r="N347" s="13"/>
      <c r="O347" s="13"/>
      <c r="P347" s="13"/>
    </row>
    <row r="348" spans="1:16" ht="9.75" customHeight="1" x14ac:dyDescent="0.25">
      <c r="A348" s="70"/>
      <c r="B348" s="71"/>
      <c r="C348" s="71"/>
      <c r="D348" s="72"/>
      <c r="E348" s="73" t="s">
        <v>136</v>
      </c>
      <c r="F348" s="23">
        <f>F349+F352+F358+F360+F370</f>
        <v>906463</v>
      </c>
      <c r="G348" s="23">
        <f>G349+G352+G358+G360+G370</f>
        <v>303786</v>
      </c>
      <c r="H348" s="23">
        <f>H349+H352+H358+H360+H370</f>
        <v>987525</v>
      </c>
      <c r="I348" s="23">
        <f>I349+I352+I358+I360+I370</f>
        <v>100000</v>
      </c>
      <c r="J348" s="23">
        <f>J349+J352+J358+J360+J370</f>
        <v>0</v>
      </c>
      <c r="K348" s="23">
        <f>H348+I348+J348</f>
        <v>1087525</v>
      </c>
      <c r="L348" s="22">
        <f t="shared" ref="L348:L374" si="102">K348/F348*100</f>
        <v>119.9745604619273</v>
      </c>
      <c r="M348" s="13"/>
      <c r="N348" s="13"/>
      <c r="O348" s="13"/>
      <c r="P348" s="13"/>
    </row>
    <row r="349" spans="1:16" ht="12" customHeight="1" x14ac:dyDescent="0.25">
      <c r="A349" s="74">
        <v>10</v>
      </c>
      <c r="B349" s="44">
        <v>105</v>
      </c>
      <c r="C349" s="44" t="s">
        <v>270</v>
      </c>
      <c r="D349" s="26">
        <v>611100</v>
      </c>
      <c r="E349" s="26" t="s">
        <v>338</v>
      </c>
      <c r="F349" s="23">
        <f>F350+F351</f>
        <v>329428</v>
      </c>
      <c r="G349" s="23">
        <f>G350+G351</f>
        <v>237917</v>
      </c>
      <c r="H349" s="23">
        <f>H350+H351</f>
        <v>417201</v>
      </c>
      <c r="I349" s="23">
        <f>I350+I351</f>
        <v>0</v>
      </c>
      <c r="J349" s="23">
        <f>J350+J351</f>
        <v>0</v>
      </c>
      <c r="K349" s="23">
        <f t="shared" ref="K349:K374" si="103">H349+I349+J349</f>
        <v>417201</v>
      </c>
      <c r="L349" s="22">
        <f t="shared" si="102"/>
        <v>126.64406182838131</v>
      </c>
      <c r="M349" s="13"/>
      <c r="N349" s="13"/>
      <c r="O349" s="13"/>
      <c r="P349" s="13"/>
    </row>
    <row r="350" spans="1:16" ht="10.5" customHeight="1" x14ac:dyDescent="0.25">
      <c r="A350" s="74">
        <v>10</v>
      </c>
      <c r="B350" s="44">
        <v>105</v>
      </c>
      <c r="C350" s="44" t="s">
        <v>270</v>
      </c>
      <c r="D350" s="18">
        <v>611111</v>
      </c>
      <c r="E350" s="18" t="s">
        <v>339</v>
      </c>
      <c r="F350" s="17">
        <v>227304</v>
      </c>
      <c r="G350" s="17">
        <v>162262</v>
      </c>
      <c r="H350" s="17">
        <v>287172</v>
      </c>
      <c r="I350" s="17"/>
      <c r="J350" s="17"/>
      <c r="K350" s="17">
        <f t="shared" si="103"/>
        <v>287172</v>
      </c>
      <c r="L350" s="21">
        <f t="shared" si="102"/>
        <v>126.33829585049097</v>
      </c>
      <c r="M350" s="13"/>
      <c r="N350" s="13"/>
      <c r="O350" s="13"/>
      <c r="P350" s="13"/>
    </row>
    <row r="351" spans="1:16" ht="11.25" customHeight="1" x14ac:dyDescent="0.25">
      <c r="A351" s="74">
        <v>10</v>
      </c>
      <c r="B351" s="44">
        <v>105</v>
      </c>
      <c r="C351" s="44" t="s">
        <v>270</v>
      </c>
      <c r="D351" s="18">
        <v>611130</v>
      </c>
      <c r="E351" s="18" t="s">
        <v>340</v>
      </c>
      <c r="F351" s="17">
        <v>102124</v>
      </c>
      <c r="G351" s="17">
        <v>75655</v>
      </c>
      <c r="H351" s="17">
        <v>130029</v>
      </c>
      <c r="I351" s="17"/>
      <c r="J351" s="17"/>
      <c r="K351" s="17">
        <f t="shared" si="103"/>
        <v>130029</v>
      </c>
      <c r="L351" s="21">
        <f t="shared" si="102"/>
        <v>127.32462496572793</v>
      </c>
      <c r="M351" s="13"/>
      <c r="N351" s="13"/>
      <c r="O351" s="13"/>
      <c r="P351" s="13"/>
    </row>
    <row r="352" spans="1:16" ht="11.25" customHeight="1" x14ac:dyDescent="0.25">
      <c r="A352" s="74">
        <v>10</v>
      </c>
      <c r="B352" s="44">
        <v>105</v>
      </c>
      <c r="C352" s="44" t="s">
        <v>270</v>
      </c>
      <c r="D352" s="26">
        <v>611200</v>
      </c>
      <c r="E352" s="26" t="s">
        <v>341</v>
      </c>
      <c r="F352" s="23">
        <f>F353+F354+F355+F356+F357</f>
        <v>54408</v>
      </c>
      <c r="G352" s="23">
        <f>G353+G354+G355+G356+G357</f>
        <v>28818</v>
      </c>
      <c r="H352" s="23">
        <f>H353+H354+H355+H356+H357</f>
        <v>55560</v>
      </c>
      <c r="I352" s="23">
        <f>I353+I354+I355+I357+I356</f>
        <v>0</v>
      </c>
      <c r="J352" s="23">
        <f>J353+J354+J355+J357+J356</f>
        <v>0</v>
      </c>
      <c r="K352" s="23">
        <f>K353+K354+K355+K357+K356</f>
        <v>55560</v>
      </c>
      <c r="L352" s="22">
        <f t="shared" si="102"/>
        <v>102.11733568592854</v>
      </c>
      <c r="M352" s="13"/>
      <c r="N352" s="13"/>
      <c r="O352" s="13"/>
      <c r="P352" s="13"/>
    </row>
    <row r="353" spans="1:16" ht="11.25" customHeight="1" x14ac:dyDescent="0.25">
      <c r="A353" s="74">
        <v>10</v>
      </c>
      <c r="B353" s="44">
        <v>105</v>
      </c>
      <c r="C353" s="44" t="s">
        <v>270</v>
      </c>
      <c r="D353" s="18">
        <v>611211</v>
      </c>
      <c r="E353" s="18" t="s">
        <v>49</v>
      </c>
      <c r="F353" s="17">
        <v>4480</v>
      </c>
      <c r="G353" s="17">
        <v>3777</v>
      </c>
      <c r="H353" s="17">
        <v>5000</v>
      </c>
      <c r="I353" s="17"/>
      <c r="J353" s="17"/>
      <c r="K353" s="17">
        <f t="shared" si="103"/>
        <v>5000</v>
      </c>
      <c r="L353" s="21">
        <f t="shared" si="102"/>
        <v>111.60714285714286</v>
      </c>
      <c r="M353" s="13"/>
      <c r="N353" s="13"/>
      <c r="O353" s="13"/>
      <c r="P353" s="13"/>
    </row>
    <row r="354" spans="1:16" ht="11.25" customHeight="1" x14ac:dyDescent="0.25">
      <c r="A354" s="74">
        <v>10</v>
      </c>
      <c r="B354" s="44">
        <v>105</v>
      </c>
      <c r="C354" s="44" t="s">
        <v>270</v>
      </c>
      <c r="D354" s="18">
        <v>611221</v>
      </c>
      <c r="E354" s="18" t="s">
        <v>50</v>
      </c>
      <c r="F354" s="17">
        <v>28528</v>
      </c>
      <c r="G354" s="17">
        <v>17410</v>
      </c>
      <c r="H354" s="17">
        <v>36960</v>
      </c>
      <c r="I354" s="17"/>
      <c r="J354" s="17"/>
      <c r="K354" s="17">
        <f t="shared" si="103"/>
        <v>36960</v>
      </c>
      <c r="L354" s="21">
        <f t="shared" si="102"/>
        <v>129.55692652832306</v>
      </c>
      <c r="M354" s="13"/>
      <c r="N354" s="13"/>
      <c r="O354" s="13"/>
      <c r="P354" s="13"/>
    </row>
    <row r="355" spans="1:16" ht="11.25" customHeight="1" x14ac:dyDescent="0.25">
      <c r="A355" s="74">
        <v>10</v>
      </c>
      <c r="B355" s="44">
        <v>105</v>
      </c>
      <c r="C355" s="44" t="s">
        <v>270</v>
      </c>
      <c r="D355" s="18">
        <v>611224</v>
      </c>
      <c r="E355" s="18" t="s">
        <v>51</v>
      </c>
      <c r="F355" s="17">
        <v>6500</v>
      </c>
      <c r="G355" s="17">
        <v>6331</v>
      </c>
      <c r="H355" s="17">
        <v>8800</v>
      </c>
      <c r="I355" s="17"/>
      <c r="J355" s="17"/>
      <c r="K355" s="17">
        <f t="shared" si="103"/>
        <v>8800</v>
      </c>
      <c r="L355" s="21">
        <f t="shared" si="102"/>
        <v>135.38461538461539</v>
      </c>
      <c r="M355" s="13"/>
      <c r="N355" s="13"/>
      <c r="O355" s="13"/>
      <c r="P355" s="13"/>
    </row>
    <row r="356" spans="1:16" ht="12" customHeight="1" x14ac:dyDescent="0.25">
      <c r="A356" s="74" t="s">
        <v>372</v>
      </c>
      <c r="B356" s="44" t="s">
        <v>421</v>
      </c>
      <c r="C356" s="44" t="s">
        <v>270</v>
      </c>
      <c r="D356" s="18">
        <v>611225</v>
      </c>
      <c r="E356" s="18" t="s">
        <v>52</v>
      </c>
      <c r="F356" s="17">
        <v>11000</v>
      </c>
      <c r="G356" s="17">
        <v>0</v>
      </c>
      <c r="H356" s="17">
        <v>0</v>
      </c>
      <c r="I356" s="17"/>
      <c r="J356" s="17"/>
      <c r="K356" s="17">
        <f t="shared" si="103"/>
        <v>0</v>
      </c>
      <c r="L356" s="21">
        <f t="shared" si="102"/>
        <v>0</v>
      </c>
      <c r="M356" s="13"/>
      <c r="N356" s="13"/>
      <c r="O356" s="13"/>
      <c r="P356" s="13"/>
    </row>
    <row r="357" spans="1:16" ht="12" customHeight="1" x14ac:dyDescent="0.25">
      <c r="A357" s="74" t="s">
        <v>372</v>
      </c>
      <c r="B357" s="44" t="s">
        <v>421</v>
      </c>
      <c r="C357" s="44" t="s">
        <v>270</v>
      </c>
      <c r="D357" s="18">
        <v>611226</v>
      </c>
      <c r="E357" s="18" t="s">
        <v>479</v>
      </c>
      <c r="F357" s="17">
        <v>3900</v>
      </c>
      <c r="G357" s="17">
        <v>1300</v>
      </c>
      <c r="H357" s="17">
        <v>4800</v>
      </c>
      <c r="I357" s="17"/>
      <c r="J357" s="17"/>
      <c r="K357" s="17">
        <f t="shared" si="103"/>
        <v>4800</v>
      </c>
      <c r="L357" s="21">
        <f t="shared" si="102"/>
        <v>123.07692307692308</v>
      </c>
      <c r="M357" s="13"/>
      <c r="N357" s="13"/>
      <c r="O357" s="13"/>
      <c r="P357" s="13"/>
    </row>
    <row r="358" spans="1:16" ht="11.25" customHeight="1" x14ac:dyDescent="0.25">
      <c r="A358" s="74">
        <v>10</v>
      </c>
      <c r="B358" s="44">
        <v>105</v>
      </c>
      <c r="C358" s="44" t="s">
        <v>270</v>
      </c>
      <c r="D358" s="26">
        <v>612000</v>
      </c>
      <c r="E358" s="26" t="s">
        <v>342</v>
      </c>
      <c r="F358" s="23">
        <f>F359</f>
        <v>34590</v>
      </c>
      <c r="G358" s="23">
        <f>G359</f>
        <v>25625</v>
      </c>
      <c r="H358" s="23">
        <f>H359</f>
        <v>43979</v>
      </c>
      <c r="I358" s="23">
        <f>I359</f>
        <v>0</v>
      </c>
      <c r="J358" s="23">
        <f>J359</f>
        <v>0</v>
      </c>
      <c r="K358" s="23">
        <f t="shared" si="103"/>
        <v>43979</v>
      </c>
      <c r="L358" s="22">
        <f t="shared" si="102"/>
        <v>127.14368314541775</v>
      </c>
      <c r="M358" s="13"/>
      <c r="N358" s="13"/>
      <c r="O358" s="13"/>
      <c r="P358" s="13"/>
    </row>
    <row r="359" spans="1:16" ht="12" customHeight="1" x14ac:dyDescent="0.25">
      <c r="A359" s="74">
        <v>10</v>
      </c>
      <c r="B359" s="44">
        <v>105</v>
      </c>
      <c r="C359" s="44" t="s">
        <v>270</v>
      </c>
      <c r="D359" s="18">
        <v>612110</v>
      </c>
      <c r="E359" s="18" t="s">
        <v>342</v>
      </c>
      <c r="F359" s="17">
        <v>34590</v>
      </c>
      <c r="G359" s="17">
        <v>25625</v>
      </c>
      <c r="H359" s="17">
        <v>43979</v>
      </c>
      <c r="I359" s="17"/>
      <c r="J359" s="17"/>
      <c r="K359" s="17">
        <f t="shared" si="103"/>
        <v>43979</v>
      </c>
      <c r="L359" s="21">
        <f t="shared" si="102"/>
        <v>127.14368314541775</v>
      </c>
      <c r="M359" s="13"/>
      <c r="N359" s="13"/>
      <c r="O359" s="13"/>
      <c r="P359" s="13"/>
    </row>
    <row r="360" spans="1:16" ht="12" customHeight="1" x14ac:dyDescent="0.25">
      <c r="A360" s="74">
        <v>10</v>
      </c>
      <c r="B360" s="44">
        <v>105</v>
      </c>
      <c r="C360" s="44" t="s">
        <v>270</v>
      </c>
      <c r="D360" s="26">
        <v>613000</v>
      </c>
      <c r="E360" s="26" t="s">
        <v>343</v>
      </c>
      <c r="F360" s="23">
        <f>F361+F363+F368+F362+F364+F367+F365+F366+F369</f>
        <v>63037</v>
      </c>
      <c r="G360" s="23">
        <f>G361+G363+G368+G362+G364+G367</f>
        <v>11426</v>
      </c>
      <c r="H360" s="23">
        <f>H361+H363+H368+H362+H364+H367+H366+H365+H369</f>
        <v>85785</v>
      </c>
      <c r="I360" s="23">
        <f>I361+I363+I368+I362+I364+I367+I366+I365+I369</f>
        <v>0</v>
      </c>
      <c r="J360" s="23">
        <f>J361+J363+J368+J362+J364+J367+J366+J365+J369</f>
        <v>0</v>
      </c>
      <c r="K360" s="23">
        <f>K361+K363+K368+K362+K364+K367+K366+K365+K369</f>
        <v>85785</v>
      </c>
      <c r="L360" s="22">
        <f t="shared" si="102"/>
        <v>136.08674270666435</v>
      </c>
      <c r="M360" s="13"/>
      <c r="N360" s="13"/>
      <c r="O360" s="13"/>
      <c r="P360" s="13"/>
    </row>
    <row r="361" spans="1:16" ht="12" customHeight="1" x14ac:dyDescent="0.25">
      <c r="A361" s="87">
        <v>10</v>
      </c>
      <c r="B361" s="88">
        <v>105</v>
      </c>
      <c r="C361" s="88" t="s">
        <v>270</v>
      </c>
      <c r="D361" s="91">
        <v>613100</v>
      </c>
      <c r="E361" s="91" t="s">
        <v>344</v>
      </c>
      <c r="F361" s="92">
        <v>1000</v>
      </c>
      <c r="G361" s="92">
        <v>214</v>
      </c>
      <c r="H361" s="92">
        <v>2000</v>
      </c>
      <c r="I361" s="92"/>
      <c r="J361" s="92"/>
      <c r="K361" s="92">
        <f t="shared" si="103"/>
        <v>2000</v>
      </c>
      <c r="L361" s="93">
        <f t="shared" si="102"/>
        <v>200</v>
      </c>
      <c r="M361" s="13"/>
      <c r="N361" s="13"/>
      <c r="O361" s="13"/>
      <c r="P361" s="13"/>
    </row>
    <row r="362" spans="1:16" ht="12" customHeight="1" x14ac:dyDescent="0.25">
      <c r="A362" s="87">
        <v>10</v>
      </c>
      <c r="B362" s="88">
        <v>105</v>
      </c>
      <c r="C362" s="88" t="s">
        <v>270</v>
      </c>
      <c r="D362" s="91">
        <v>613316</v>
      </c>
      <c r="E362" s="91" t="s">
        <v>253</v>
      </c>
      <c r="F362" s="92">
        <v>1000</v>
      </c>
      <c r="G362" s="92">
        <v>0</v>
      </c>
      <c r="H362" s="92">
        <v>1000</v>
      </c>
      <c r="I362" s="92"/>
      <c r="J362" s="92"/>
      <c r="K362" s="92">
        <f t="shared" si="103"/>
        <v>1000</v>
      </c>
      <c r="L362" s="93">
        <f t="shared" si="102"/>
        <v>100</v>
      </c>
      <c r="M362" s="13"/>
      <c r="N362" s="13"/>
      <c r="O362" s="13"/>
      <c r="P362" s="13"/>
    </row>
    <row r="363" spans="1:16" ht="12" customHeight="1" x14ac:dyDescent="0.25">
      <c r="A363" s="87">
        <v>10</v>
      </c>
      <c r="B363" s="88">
        <v>105</v>
      </c>
      <c r="C363" s="88" t="s">
        <v>270</v>
      </c>
      <c r="D363" s="91">
        <v>613411</v>
      </c>
      <c r="E363" s="91" t="s">
        <v>284</v>
      </c>
      <c r="F363" s="92">
        <v>2000</v>
      </c>
      <c r="G363" s="92">
        <v>1301</v>
      </c>
      <c r="H363" s="92">
        <v>2500</v>
      </c>
      <c r="I363" s="92"/>
      <c r="J363" s="92"/>
      <c r="K363" s="92">
        <f t="shared" si="103"/>
        <v>2500</v>
      </c>
      <c r="L363" s="93">
        <f t="shared" si="102"/>
        <v>125</v>
      </c>
    </row>
    <row r="364" spans="1:16" ht="12" customHeight="1" x14ac:dyDescent="0.25">
      <c r="A364" s="87" t="s">
        <v>372</v>
      </c>
      <c r="B364" s="88" t="s">
        <v>421</v>
      </c>
      <c r="C364" s="88" t="s">
        <v>270</v>
      </c>
      <c r="D364" s="91">
        <v>613412</v>
      </c>
      <c r="E364" s="91" t="s">
        <v>255</v>
      </c>
      <c r="F364" s="92">
        <v>800</v>
      </c>
      <c r="G364" s="92">
        <v>1029</v>
      </c>
      <c r="H364" s="92">
        <v>1500</v>
      </c>
      <c r="I364" s="92"/>
      <c r="J364" s="92"/>
      <c r="K364" s="92">
        <f t="shared" si="103"/>
        <v>1500</v>
      </c>
      <c r="L364" s="93">
        <f t="shared" si="102"/>
        <v>187.5</v>
      </c>
    </row>
    <row r="365" spans="1:16" ht="12" customHeight="1" x14ac:dyDescent="0.25">
      <c r="A365" s="87" t="s">
        <v>372</v>
      </c>
      <c r="B365" s="88" t="s">
        <v>421</v>
      </c>
      <c r="C365" s="88" t="s">
        <v>270</v>
      </c>
      <c r="D365" s="91">
        <v>613481</v>
      </c>
      <c r="E365" s="91" t="s">
        <v>523</v>
      </c>
      <c r="F365" s="92">
        <v>600</v>
      </c>
      <c r="G365" s="92">
        <v>0</v>
      </c>
      <c r="H365" s="92">
        <v>850</v>
      </c>
      <c r="I365" s="92"/>
      <c r="J365" s="92"/>
      <c r="K365" s="92">
        <f t="shared" si="103"/>
        <v>850</v>
      </c>
      <c r="L365" s="93">
        <f t="shared" si="102"/>
        <v>141.66666666666669</v>
      </c>
    </row>
    <row r="366" spans="1:16" ht="12" customHeight="1" x14ac:dyDescent="0.25">
      <c r="A366" s="87" t="s">
        <v>372</v>
      </c>
      <c r="B366" s="88" t="s">
        <v>421</v>
      </c>
      <c r="C366" s="88" t="s">
        <v>270</v>
      </c>
      <c r="D366" s="91">
        <v>613920</v>
      </c>
      <c r="E366" s="91" t="s">
        <v>226</v>
      </c>
      <c r="F366" s="92">
        <v>1500</v>
      </c>
      <c r="G366" s="92">
        <v>0</v>
      </c>
      <c r="H366" s="92">
        <v>1500</v>
      </c>
      <c r="I366" s="92"/>
      <c r="J366" s="92"/>
      <c r="K366" s="92">
        <f t="shared" si="103"/>
        <v>1500</v>
      </c>
      <c r="L366" s="93">
        <f t="shared" si="102"/>
        <v>100</v>
      </c>
    </row>
    <row r="367" spans="1:16" ht="10.5" customHeight="1" x14ac:dyDescent="0.25">
      <c r="A367" s="87" t="s">
        <v>372</v>
      </c>
      <c r="B367" s="88" t="s">
        <v>421</v>
      </c>
      <c r="C367" s="88" t="s">
        <v>270</v>
      </c>
      <c r="D367" s="91">
        <v>613974</v>
      </c>
      <c r="E367" s="91" t="s">
        <v>457</v>
      </c>
      <c r="F367" s="92">
        <v>15000</v>
      </c>
      <c r="G367" s="92">
        <v>8098</v>
      </c>
      <c r="H367" s="92">
        <v>15000</v>
      </c>
      <c r="I367" s="92"/>
      <c r="J367" s="92"/>
      <c r="K367" s="92">
        <f t="shared" si="103"/>
        <v>15000</v>
      </c>
      <c r="L367" s="93">
        <f t="shared" si="102"/>
        <v>100</v>
      </c>
    </row>
    <row r="368" spans="1:16" ht="12" customHeight="1" x14ac:dyDescent="0.25">
      <c r="A368" s="87">
        <v>10</v>
      </c>
      <c r="B368" s="88">
        <v>105</v>
      </c>
      <c r="C368" s="88" t="s">
        <v>270</v>
      </c>
      <c r="D368" s="91">
        <v>613983</v>
      </c>
      <c r="E368" s="91" t="s">
        <v>345</v>
      </c>
      <c r="F368" s="92">
        <v>1137</v>
      </c>
      <c r="G368" s="92">
        <v>784</v>
      </c>
      <c r="H368" s="92">
        <v>1435</v>
      </c>
      <c r="I368" s="92"/>
      <c r="J368" s="92"/>
      <c r="K368" s="92">
        <f t="shared" si="103"/>
        <v>1435</v>
      </c>
      <c r="L368" s="93">
        <f t="shared" si="102"/>
        <v>126.20932277924362</v>
      </c>
    </row>
    <row r="369" spans="1:12" ht="11.25" customHeight="1" x14ac:dyDescent="0.25">
      <c r="A369" s="87">
        <v>10</v>
      </c>
      <c r="B369" s="88">
        <v>105</v>
      </c>
      <c r="C369" s="88" t="s">
        <v>270</v>
      </c>
      <c r="D369" s="91" t="s">
        <v>537</v>
      </c>
      <c r="E369" s="91" t="s">
        <v>534</v>
      </c>
      <c r="F369" s="92">
        <v>40000</v>
      </c>
      <c r="G369" s="92">
        <v>0</v>
      </c>
      <c r="H369" s="92">
        <v>60000</v>
      </c>
      <c r="I369" s="92"/>
      <c r="J369" s="92"/>
      <c r="K369" s="92">
        <f t="shared" si="103"/>
        <v>60000</v>
      </c>
      <c r="L369" s="93">
        <f t="shared" si="102"/>
        <v>150</v>
      </c>
    </row>
    <row r="370" spans="1:12" ht="12" customHeight="1" x14ac:dyDescent="0.25">
      <c r="A370" s="87">
        <v>10</v>
      </c>
      <c r="B370" s="88">
        <v>105</v>
      </c>
      <c r="C370" s="88" t="s">
        <v>270</v>
      </c>
      <c r="D370" s="25"/>
      <c r="E370" s="120" t="s">
        <v>129</v>
      </c>
      <c r="F370" s="89">
        <f t="shared" ref="F370:K370" si="104">F371+F373+F372+F374</f>
        <v>425000</v>
      </c>
      <c r="G370" s="89">
        <f t="shared" si="104"/>
        <v>0</v>
      </c>
      <c r="H370" s="89">
        <f t="shared" si="104"/>
        <v>385000</v>
      </c>
      <c r="I370" s="89">
        <f t="shared" si="104"/>
        <v>100000</v>
      </c>
      <c r="J370" s="89">
        <f t="shared" si="104"/>
        <v>0</v>
      </c>
      <c r="K370" s="89">
        <f t="shared" si="104"/>
        <v>485000</v>
      </c>
      <c r="L370" s="90">
        <f t="shared" si="102"/>
        <v>114.11764705882352</v>
      </c>
    </row>
    <row r="371" spans="1:12" ht="11.25" customHeight="1" x14ac:dyDescent="0.25">
      <c r="A371" s="87">
        <v>10</v>
      </c>
      <c r="B371" s="88">
        <v>105</v>
      </c>
      <c r="C371" s="88" t="s">
        <v>270</v>
      </c>
      <c r="D371" s="94" t="s">
        <v>356</v>
      </c>
      <c r="E371" s="91" t="s">
        <v>293</v>
      </c>
      <c r="F371" s="92">
        <v>60000</v>
      </c>
      <c r="G371" s="92">
        <v>0</v>
      </c>
      <c r="H371" s="92">
        <v>100000</v>
      </c>
      <c r="I371" s="92"/>
      <c r="J371" s="92"/>
      <c r="K371" s="92">
        <f t="shared" si="103"/>
        <v>100000</v>
      </c>
      <c r="L371" s="93">
        <f t="shared" si="102"/>
        <v>166.66666666666669</v>
      </c>
    </row>
    <row r="372" spans="1:12" ht="11.25" customHeight="1" x14ac:dyDescent="0.25">
      <c r="A372" s="87" t="s">
        <v>372</v>
      </c>
      <c r="B372" s="88" t="s">
        <v>421</v>
      </c>
      <c r="C372" s="88" t="s">
        <v>270</v>
      </c>
      <c r="D372" s="91">
        <v>821211</v>
      </c>
      <c r="E372" s="91" t="s">
        <v>300</v>
      </c>
      <c r="F372" s="92">
        <v>200000</v>
      </c>
      <c r="G372" s="92">
        <v>0</v>
      </c>
      <c r="H372" s="92">
        <v>200000</v>
      </c>
      <c r="I372" s="92"/>
      <c r="J372" s="92"/>
      <c r="K372" s="92">
        <f t="shared" si="103"/>
        <v>200000</v>
      </c>
      <c r="L372" s="93">
        <f t="shared" si="102"/>
        <v>100</v>
      </c>
    </row>
    <row r="373" spans="1:12" ht="11.25" customHeight="1" x14ac:dyDescent="0.25">
      <c r="A373" s="87">
        <v>10</v>
      </c>
      <c r="B373" s="88">
        <v>105</v>
      </c>
      <c r="C373" s="88" t="s">
        <v>270</v>
      </c>
      <c r="D373" s="91">
        <v>821313</v>
      </c>
      <c r="E373" s="91" t="s">
        <v>413</v>
      </c>
      <c r="F373" s="92">
        <v>30000</v>
      </c>
      <c r="G373" s="92">
        <v>0</v>
      </c>
      <c r="H373" s="92">
        <v>0</v>
      </c>
      <c r="I373" s="92"/>
      <c r="J373" s="92"/>
      <c r="K373" s="92">
        <f t="shared" si="103"/>
        <v>0</v>
      </c>
      <c r="L373" s="93">
        <f t="shared" si="102"/>
        <v>0</v>
      </c>
    </row>
    <row r="374" spans="1:12" ht="11.25" customHeight="1" x14ac:dyDescent="0.25">
      <c r="A374" s="87">
        <v>10</v>
      </c>
      <c r="B374" s="88">
        <v>105</v>
      </c>
      <c r="C374" s="88" t="s">
        <v>270</v>
      </c>
      <c r="D374" s="91">
        <v>821521</v>
      </c>
      <c r="E374" s="91" t="s">
        <v>526</v>
      </c>
      <c r="F374" s="92">
        <v>135000</v>
      </c>
      <c r="G374" s="92"/>
      <c r="H374" s="92">
        <v>85000</v>
      </c>
      <c r="I374" s="92">
        <v>100000</v>
      </c>
      <c r="J374" s="92"/>
      <c r="K374" s="92">
        <f t="shared" si="103"/>
        <v>185000</v>
      </c>
      <c r="L374" s="93">
        <f t="shared" si="102"/>
        <v>137.03703703703704</v>
      </c>
    </row>
    <row r="375" spans="1:12" ht="10.5" customHeight="1" x14ac:dyDescent="0.25">
      <c r="A375" s="110"/>
      <c r="B375" s="108"/>
      <c r="C375" s="108"/>
      <c r="D375" s="91"/>
      <c r="E375" s="91" t="s">
        <v>347</v>
      </c>
      <c r="F375" s="121">
        <v>16</v>
      </c>
      <c r="G375" s="92"/>
      <c r="H375" s="92"/>
      <c r="I375" s="92"/>
      <c r="J375" s="92"/>
      <c r="K375" s="92"/>
      <c r="L375" s="122"/>
    </row>
    <row r="376" spans="1:12" ht="13.5" customHeight="1" x14ac:dyDescent="0.25">
      <c r="A376" s="439" t="s">
        <v>425</v>
      </c>
      <c r="B376" s="439"/>
      <c r="C376" s="439"/>
      <c r="D376" s="439"/>
      <c r="E376" s="439"/>
    </row>
    <row r="377" spans="1:12" ht="23.25" customHeight="1" x14ac:dyDescent="0.25">
      <c r="A377" s="426" t="s">
        <v>77</v>
      </c>
      <c r="B377" s="424" t="s">
        <v>267</v>
      </c>
      <c r="C377" s="424" t="s">
        <v>268</v>
      </c>
      <c r="D377" s="435" t="s">
        <v>269</v>
      </c>
      <c r="E377" s="429" t="s">
        <v>78</v>
      </c>
      <c r="F377" s="432" t="s">
        <v>501</v>
      </c>
      <c r="G377" s="432" t="s">
        <v>556</v>
      </c>
      <c r="H377" s="429" t="s">
        <v>555</v>
      </c>
      <c r="I377" s="429"/>
      <c r="J377" s="429"/>
      <c r="K377" s="429"/>
      <c r="L377" s="430" t="s">
        <v>290</v>
      </c>
    </row>
    <row r="378" spans="1:12" ht="36" customHeight="1" x14ac:dyDescent="0.25">
      <c r="A378" s="427"/>
      <c r="B378" s="425"/>
      <c r="C378" s="425"/>
      <c r="D378" s="436"/>
      <c r="E378" s="434"/>
      <c r="F378" s="433"/>
      <c r="G378" s="433"/>
      <c r="H378" s="33" t="s">
        <v>285</v>
      </c>
      <c r="I378" s="33" t="s">
        <v>286</v>
      </c>
      <c r="J378" s="33" t="s">
        <v>287</v>
      </c>
      <c r="K378" s="34" t="s">
        <v>288</v>
      </c>
      <c r="L378" s="431"/>
    </row>
    <row r="379" spans="1:12" ht="9" customHeight="1" x14ac:dyDescent="0.25">
      <c r="A379" s="35">
        <v>1</v>
      </c>
      <c r="B379" s="36">
        <v>2</v>
      </c>
      <c r="C379" s="36">
        <v>3</v>
      </c>
      <c r="D379" s="37">
        <v>4</v>
      </c>
      <c r="E379" s="36">
        <v>5</v>
      </c>
      <c r="F379" s="37">
        <v>6</v>
      </c>
      <c r="G379" s="37">
        <v>7</v>
      </c>
      <c r="H379" s="37">
        <v>8</v>
      </c>
      <c r="I379" s="37">
        <v>9</v>
      </c>
      <c r="J379" s="37">
        <v>10</v>
      </c>
      <c r="K379" s="37">
        <v>11</v>
      </c>
      <c r="L379" s="38">
        <v>12</v>
      </c>
    </row>
    <row r="380" spans="1:12" ht="13.5" customHeight="1" x14ac:dyDescent="0.25">
      <c r="A380" s="70"/>
      <c r="B380" s="71"/>
      <c r="C380" s="71"/>
      <c r="D380" s="72"/>
      <c r="E380" s="73" t="s">
        <v>136</v>
      </c>
      <c r="F380" s="23">
        <f t="shared" ref="F380:K380" si="105">F381+F384+F389+F391+F402+F404+F408+F410</f>
        <v>409926</v>
      </c>
      <c r="G380" s="23">
        <f t="shared" si="105"/>
        <v>196776</v>
      </c>
      <c r="H380" s="23">
        <f t="shared" si="105"/>
        <v>506959</v>
      </c>
      <c r="I380" s="23">
        <f t="shared" si="105"/>
        <v>0</v>
      </c>
      <c r="J380" s="23">
        <f t="shared" si="105"/>
        <v>0</v>
      </c>
      <c r="K380" s="23">
        <f t="shared" si="105"/>
        <v>506959</v>
      </c>
      <c r="L380" s="22">
        <f t="shared" ref="L380:L411" si="106">K380/F380*100</f>
        <v>123.67085766699356</v>
      </c>
    </row>
    <row r="381" spans="1:12" ht="12.75" customHeight="1" x14ac:dyDescent="0.25">
      <c r="A381" s="74">
        <v>10</v>
      </c>
      <c r="B381" s="44">
        <v>106</v>
      </c>
      <c r="C381" s="44" t="s">
        <v>270</v>
      </c>
      <c r="D381" s="26">
        <v>611100</v>
      </c>
      <c r="E381" s="26" t="s">
        <v>338</v>
      </c>
      <c r="F381" s="23">
        <f>F382+F383</f>
        <v>181382</v>
      </c>
      <c r="G381" s="23">
        <f>G382+G383</f>
        <v>113325</v>
      </c>
      <c r="H381" s="23">
        <f>H382+H383</f>
        <v>167365</v>
      </c>
      <c r="I381" s="23">
        <f>I382+I383</f>
        <v>0</v>
      </c>
      <c r="J381" s="23">
        <f>J382+J383</f>
        <v>0</v>
      </c>
      <c r="K381" s="23">
        <f t="shared" ref="K381:K411" si="107">H381+I381+J381</f>
        <v>167365</v>
      </c>
      <c r="L381" s="22">
        <f t="shared" si="106"/>
        <v>92.272110793794312</v>
      </c>
    </row>
    <row r="382" spans="1:12" ht="12" customHeight="1" x14ac:dyDescent="0.25">
      <c r="A382" s="74">
        <v>10</v>
      </c>
      <c r="B382" s="44">
        <v>106</v>
      </c>
      <c r="C382" s="44" t="s">
        <v>270</v>
      </c>
      <c r="D382" s="18">
        <v>611111</v>
      </c>
      <c r="E382" s="18" t="s">
        <v>339</v>
      </c>
      <c r="F382" s="17">
        <v>122753</v>
      </c>
      <c r="G382" s="17">
        <v>78194</v>
      </c>
      <c r="H382" s="17">
        <v>115481</v>
      </c>
      <c r="I382" s="17"/>
      <c r="J382" s="17"/>
      <c r="K382" s="17">
        <f t="shared" si="107"/>
        <v>115481</v>
      </c>
      <c r="L382" s="21">
        <f t="shared" si="106"/>
        <v>94.075908531767055</v>
      </c>
    </row>
    <row r="383" spans="1:12" ht="12" customHeight="1" x14ac:dyDescent="0.25">
      <c r="A383" s="74">
        <v>10</v>
      </c>
      <c r="B383" s="44">
        <v>106</v>
      </c>
      <c r="C383" s="44" t="s">
        <v>270</v>
      </c>
      <c r="D383" s="18">
        <v>611130</v>
      </c>
      <c r="E383" s="18" t="s">
        <v>340</v>
      </c>
      <c r="F383" s="17">
        <v>58629</v>
      </c>
      <c r="G383" s="17">
        <v>35131</v>
      </c>
      <c r="H383" s="17">
        <v>51884</v>
      </c>
      <c r="I383" s="17"/>
      <c r="J383" s="17"/>
      <c r="K383" s="17">
        <f t="shared" si="107"/>
        <v>51884</v>
      </c>
      <c r="L383" s="21">
        <f t="shared" si="106"/>
        <v>88.495454467925427</v>
      </c>
    </row>
    <row r="384" spans="1:12" ht="14.25" customHeight="1" x14ac:dyDescent="0.25">
      <c r="A384" s="74">
        <v>10</v>
      </c>
      <c r="B384" s="44">
        <v>106</v>
      </c>
      <c r="C384" s="44" t="s">
        <v>270</v>
      </c>
      <c r="D384" s="26">
        <v>611200</v>
      </c>
      <c r="E384" s="26" t="s">
        <v>341</v>
      </c>
      <c r="F384" s="23">
        <f>F385+F386+F387+F388</f>
        <v>26818</v>
      </c>
      <c r="G384" s="23">
        <f>G385+G386+G387+G388</f>
        <v>14048</v>
      </c>
      <c r="H384" s="23">
        <f>H385+H386+H387+H388</f>
        <v>22120</v>
      </c>
      <c r="I384" s="23">
        <f>I385+I386+I387</f>
        <v>0</v>
      </c>
      <c r="J384" s="23">
        <f>J385+J386+J387</f>
        <v>0</v>
      </c>
      <c r="K384" s="23">
        <f>K385+K386+K387+H388</f>
        <v>22120</v>
      </c>
      <c r="L384" s="22">
        <f t="shared" si="106"/>
        <v>82.481915131628014</v>
      </c>
    </row>
    <row r="385" spans="1:12" ht="11.25" customHeight="1" x14ac:dyDescent="0.25">
      <c r="A385" s="74">
        <v>10</v>
      </c>
      <c r="B385" s="44">
        <v>106</v>
      </c>
      <c r="C385" s="44" t="s">
        <v>270</v>
      </c>
      <c r="D385" s="18">
        <v>611211</v>
      </c>
      <c r="E385" s="18" t="s">
        <v>49</v>
      </c>
      <c r="F385" s="17">
        <v>468</v>
      </c>
      <c r="G385" s="17">
        <v>0</v>
      </c>
      <c r="H385" s="17">
        <v>0</v>
      </c>
      <c r="I385" s="17"/>
      <c r="J385" s="17"/>
      <c r="K385" s="17">
        <f t="shared" si="107"/>
        <v>0</v>
      </c>
      <c r="L385" s="21">
        <f t="shared" si="106"/>
        <v>0</v>
      </c>
    </row>
    <row r="386" spans="1:12" ht="10.5" customHeight="1" x14ac:dyDescent="0.25">
      <c r="A386" s="74">
        <v>10</v>
      </c>
      <c r="B386" s="44">
        <v>106</v>
      </c>
      <c r="C386" s="44" t="s">
        <v>270</v>
      </c>
      <c r="D386" s="18">
        <v>611221</v>
      </c>
      <c r="E386" s="18" t="s">
        <v>50</v>
      </c>
      <c r="F386" s="17">
        <v>19750</v>
      </c>
      <c r="G386" s="17">
        <v>9939</v>
      </c>
      <c r="H386" s="17">
        <v>16170</v>
      </c>
      <c r="I386" s="17"/>
      <c r="J386" s="17"/>
      <c r="K386" s="17">
        <f t="shared" si="107"/>
        <v>16170</v>
      </c>
      <c r="L386" s="21">
        <f t="shared" si="106"/>
        <v>81.87341772151899</v>
      </c>
    </row>
    <row r="387" spans="1:12" ht="11.25" customHeight="1" x14ac:dyDescent="0.25">
      <c r="A387" s="74">
        <v>10</v>
      </c>
      <c r="B387" s="44">
        <v>106</v>
      </c>
      <c r="C387" s="44" t="s">
        <v>270</v>
      </c>
      <c r="D387" s="18">
        <v>611224</v>
      </c>
      <c r="E387" s="18" t="s">
        <v>51</v>
      </c>
      <c r="F387" s="17">
        <v>4500</v>
      </c>
      <c r="G387" s="17">
        <v>3409</v>
      </c>
      <c r="H387" s="17">
        <v>3850</v>
      </c>
      <c r="I387" s="17"/>
      <c r="J387" s="17"/>
      <c r="K387" s="17">
        <f t="shared" si="107"/>
        <v>3850</v>
      </c>
      <c r="L387" s="21">
        <f t="shared" si="106"/>
        <v>85.555555555555557</v>
      </c>
    </row>
    <row r="388" spans="1:12" ht="11.25" customHeight="1" x14ac:dyDescent="0.25">
      <c r="A388" s="74" t="s">
        <v>372</v>
      </c>
      <c r="B388" s="44" t="s">
        <v>422</v>
      </c>
      <c r="C388" s="44" t="s">
        <v>270</v>
      </c>
      <c r="D388" s="18">
        <v>611226</v>
      </c>
      <c r="E388" s="18" t="s">
        <v>479</v>
      </c>
      <c r="F388" s="17">
        <v>2100</v>
      </c>
      <c r="G388" s="17">
        <v>700</v>
      </c>
      <c r="H388" s="17">
        <v>2100</v>
      </c>
      <c r="I388" s="17"/>
      <c r="J388" s="17"/>
      <c r="K388" s="17">
        <f t="shared" si="107"/>
        <v>2100</v>
      </c>
      <c r="L388" s="21">
        <f t="shared" si="106"/>
        <v>100</v>
      </c>
    </row>
    <row r="389" spans="1:12" ht="10.5" customHeight="1" x14ac:dyDescent="0.25">
      <c r="A389" s="74">
        <v>10</v>
      </c>
      <c r="B389" s="44">
        <v>106</v>
      </c>
      <c r="C389" s="44" t="s">
        <v>270</v>
      </c>
      <c r="D389" s="26">
        <v>612000</v>
      </c>
      <c r="E389" s="26" t="s">
        <v>342</v>
      </c>
      <c r="F389" s="23">
        <f>F390</f>
        <v>20245</v>
      </c>
      <c r="G389" s="23">
        <f>G390</f>
        <v>11899</v>
      </c>
      <c r="H389" s="23">
        <f>H390</f>
        <v>17573</v>
      </c>
      <c r="I389" s="23">
        <f>I390</f>
        <v>0</v>
      </c>
      <c r="J389" s="23">
        <f>J390</f>
        <v>0</v>
      </c>
      <c r="K389" s="23">
        <f t="shared" si="107"/>
        <v>17573</v>
      </c>
      <c r="L389" s="22">
        <f t="shared" si="106"/>
        <v>86.801679427019025</v>
      </c>
    </row>
    <row r="390" spans="1:12" ht="13.5" customHeight="1" x14ac:dyDescent="0.25">
      <c r="A390" s="74">
        <v>10</v>
      </c>
      <c r="B390" s="44">
        <v>106</v>
      </c>
      <c r="C390" s="44" t="s">
        <v>270</v>
      </c>
      <c r="D390" s="18">
        <v>612110</v>
      </c>
      <c r="E390" s="18" t="s">
        <v>342</v>
      </c>
      <c r="F390" s="17">
        <v>20245</v>
      </c>
      <c r="G390" s="17">
        <v>11899</v>
      </c>
      <c r="H390" s="17">
        <v>17573</v>
      </c>
      <c r="I390" s="17"/>
      <c r="J390" s="17"/>
      <c r="K390" s="17">
        <f t="shared" si="107"/>
        <v>17573</v>
      </c>
      <c r="L390" s="21">
        <f t="shared" si="106"/>
        <v>86.801679427019025</v>
      </c>
    </row>
    <row r="391" spans="1:12" ht="12.75" customHeight="1" x14ac:dyDescent="0.25">
      <c r="A391" s="74">
        <v>10</v>
      </c>
      <c r="B391" s="44">
        <v>106</v>
      </c>
      <c r="C391" s="44" t="s">
        <v>270</v>
      </c>
      <c r="D391" s="26">
        <v>613000</v>
      </c>
      <c r="E391" s="26" t="s">
        <v>343</v>
      </c>
      <c r="F391" s="23">
        <f>F392+F393+F400+F401+F395+F396+F397+F399+F394+F398</f>
        <v>46447</v>
      </c>
      <c r="G391" s="23">
        <f t="shared" ref="G391:K391" si="108">G392+G393+G400+G401+G395+G396+G397+G399+G394+G398</f>
        <v>34262</v>
      </c>
      <c r="H391" s="23">
        <f t="shared" si="108"/>
        <v>86901</v>
      </c>
      <c r="I391" s="23">
        <f t="shared" si="108"/>
        <v>0</v>
      </c>
      <c r="J391" s="23">
        <f t="shared" si="108"/>
        <v>0</v>
      </c>
      <c r="K391" s="23">
        <f t="shared" si="108"/>
        <v>86901</v>
      </c>
      <c r="L391" s="22">
        <f t="shared" si="106"/>
        <v>187.09712145025512</v>
      </c>
    </row>
    <row r="392" spans="1:12" ht="12.75" customHeight="1" x14ac:dyDescent="0.25">
      <c r="A392" s="74">
        <v>10</v>
      </c>
      <c r="B392" s="44">
        <v>106</v>
      </c>
      <c r="C392" s="44" t="s">
        <v>270</v>
      </c>
      <c r="D392" s="18">
        <v>613100</v>
      </c>
      <c r="E392" s="18" t="s">
        <v>344</v>
      </c>
      <c r="F392" s="17">
        <v>500</v>
      </c>
      <c r="G392" s="17">
        <v>0</v>
      </c>
      <c r="H392" s="17">
        <v>600</v>
      </c>
      <c r="I392" s="17"/>
      <c r="J392" s="17"/>
      <c r="K392" s="17">
        <f t="shared" si="107"/>
        <v>600</v>
      </c>
      <c r="L392" s="21">
        <f t="shared" si="106"/>
        <v>120</v>
      </c>
    </row>
    <row r="393" spans="1:12" ht="12" customHeight="1" x14ac:dyDescent="0.25">
      <c r="A393" s="74">
        <v>10</v>
      </c>
      <c r="B393" s="44">
        <v>106</v>
      </c>
      <c r="C393" s="44" t="s">
        <v>270</v>
      </c>
      <c r="D393" s="18">
        <v>613411</v>
      </c>
      <c r="E393" s="18" t="s">
        <v>284</v>
      </c>
      <c r="F393" s="17">
        <v>1000</v>
      </c>
      <c r="G393" s="17">
        <v>335</v>
      </c>
      <c r="H393" s="17">
        <v>1000</v>
      </c>
      <c r="I393" s="17"/>
      <c r="J393" s="17"/>
      <c r="K393" s="17">
        <f t="shared" si="107"/>
        <v>1000</v>
      </c>
      <c r="L393" s="21">
        <f t="shared" si="106"/>
        <v>100</v>
      </c>
    </row>
    <row r="394" spans="1:12" ht="12" customHeight="1" x14ac:dyDescent="0.25">
      <c r="A394" s="74" t="s">
        <v>372</v>
      </c>
      <c r="B394" s="44" t="s">
        <v>422</v>
      </c>
      <c r="C394" s="44" t="s">
        <v>270</v>
      </c>
      <c r="D394" s="18">
        <v>613412</v>
      </c>
      <c r="E394" s="18" t="s">
        <v>255</v>
      </c>
      <c r="F394" s="17">
        <v>463</v>
      </c>
      <c r="G394" s="17">
        <v>122</v>
      </c>
      <c r="H394" s="17">
        <v>600</v>
      </c>
      <c r="I394" s="17"/>
      <c r="J394" s="17"/>
      <c r="K394" s="17">
        <f t="shared" si="107"/>
        <v>600</v>
      </c>
      <c r="L394" s="21">
        <f t="shared" si="106"/>
        <v>129.58963282937367</v>
      </c>
    </row>
    <row r="395" spans="1:12" ht="12" customHeight="1" x14ac:dyDescent="0.25">
      <c r="A395" s="74">
        <v>10</v>
      </c>
      <c r="B395" s="44">
        <v>106</v>
      </c>
      <c r="C395" s="44" t="s">
        <v>270</v>
      </c>
      <c r="D395" s="18">
        <v>613722</v>
      </c>
      <c r="E395" s="18" t="s">
        <v>175</v>
      </c>
      <c r="F395" s="17">
        <v>7020</v>
      </c>
      <c r="G395" s="17">
        <v>5265</v>
      </c>
      <c r="H395" s="17">
        <v>8424</v>
      </c>
      <c r="I395" s="17"/>
      <c r="J395" s="17"/>
      <c r="K395" s="17">
        <f t="shared" si="107"/>
        <v>8424</v>
      </c>
      <c r="L395" s="21">
        <f t="shared" si="106"/>
        <v>120</v>
      </c>
    </row>
    <row r="396" spans="1:12" ht="12" customHeight="1" x14ac:dyDescent="0.25">
      <c r="A396" s="74">
        <v>10</v>
      </c>
      <c r="B396" s="44">
        <v>106</v>
      </c>
      <c r="C396" s="44" t="s">
        <v>270</v>
      </c>
      <c r="D396" s="18">
        <v>613820</v>
      </c>
      <c r="E396" s="18" t="s">
        <v>102</v>
      </c>
      <c r="F396" s="17">
        <v>6000</v>
      </c>
      <c r="G396" s="17">
        <v>4258</v>
      </c>
      <c r="H396" s="17">
        <v>20000</v>
      </c>
      <c r="I396" s="17"/>
      <c r="J396" s="17"/>
      <c r="K396" s="17">
        <f t="shared" si="107"/>
        <v>20000</v>
      </c>
      <c r="L396" s="21">
        <f t="shared" si="106"/>
        <v>333.33333333333337</v>
      </c>
    </row>
    <row r="397" spans="1:12" ht="12" customHeight="1" x14ac:dyDescent="0.25">
      <c r="A397" s="74">
        <v>10</v>
      </c>
      <c r="B397" s="44">
        <v>106</v>
      </c>
      <c r="C397" s="44" t="s">
        <v>270</v>
      </c>
      <c r="D397" s="18">
        <v>613920</v>
      </c>
      <c r="E397" s="18" t="s">
        <v>226</v>
      </c>
      <c r="F397" s="17">
        <v>700</v>
      </c>
      <c r="G397" s="17">
        <v>320</v>
      </c>
      <c r="H397" s="17">
        <v>700</v>
      </c>
      <c r="I397" s="17"/>
      <c r="J397" s="17"/>
      <c r="K397" s="17">
        <f t="shared" si="107"/>
        <v>700</v>
      </c>
      <c r="L397" s="21">
        <f t="shared" si="106"/>
        <v>100</v>
      </c>
    </row>
    <row r="398" spans="1:12" ht="12" customHeight="1" x14ac:dyDescent="0.25">
      <c r="A398" s="74" t="s">
        <v>372</v>
      </c>
      <c r="B398" s="44" t="s">
        <v>422</v>
      </c>
      <c r="C398" s="44" t="s">
        <v>270</v>
      </c>
      <c r="D398" s="18">
        <v>613931</v>
      </c>
      <c r="E398" s="18" t="s">
        <v>608</v>
      </c>
      <c r="F398" s="17"/>
      <c r="G398" s="17"/>
      <c r="H398" s="17">
        <v>15000</v>
      </c>
      <c r="I398" s="17"/>
      <c r="J398" s="17"/>
      <c r="K398" s="17">
        <f t="shared" si="107"/>
        <v>15000</v>
      </c>
      <c r="L398" s="21" t="e">
        <f t="shared" si="106"/>
        <v>#DIV/0!</v>
      </c>
    </row>
    <row r="399" spans="1:12" ht="11.25" customHeight="1" x14ac:dyDescent="0.25">
      <c r="A399" s="74">
        <v>10</v>
      </c>
      <c r="B399" s="44">
        <v>106</v>
      </c>
      <c r="C399" s="44" t="s">
        <v>270</v>
      </c>
      <c r="D399" s="18">
        <v>613960</v>
      </c>
      <c r="E399" s="18" t="s">
        <v>263</v>
      </c>
      <c r="F399" s="17">
        <v>10000</v>
      </c>
      <c r="G399" s="17">
        <v>1338</v>
      </c>
      <c r="H399" s="17">
        <v>10000</v>
      </c>
      <c r="I399" s="17"/>
      <c r="J399" s="17"/>
      <c r="K399" s="17">
        <f t="shared" si="107"/>
        <v>10000</v>
      </c>
      <c r="L399" s="21">
        <f t="shared" si="106"/>
        <v>100</v>
      </c>
    </row>
    <row r="400" spans="1:12" ht="13.5" customHeight="1" x14ac:dyDescent="0.25">
      <c r="A400" s="74">
        <v>10</v>
      </c>
      <c r="B400" s="44">
        <v>106</v>
      </c>
      <c r="C400" s="44" t="s">
        <v>270</v>
      </c>
      <c r="D400" s="18">
        <v>613974</v>
      </c>
      <c r="E400" s="18" t="s">
        <v>106</v>
      </c>
      <c r="F400" s="17">
        <v>20000</v>
      </c>
      <c r="G400" s="17">
        <v>22260</v>
      </c>
      <c r="H400" s="17">
        <v>30000</v>
      </c>
      <c r="I400" s="17"/>
      <c r="J400" s="17"/>
      <c r="K400" s="17">
        <f t="shared" si="107"/>
        <v>30000</v>
      </c>
      <c r="L400" s="21">
        <f t="shared" si="106"/>
        <v>150</v>
      </c>
    </row>
    <row r="401" spans="1:12" ht="11.25" customHeight="1" x14ac:dyDescent="0.25">
      <c r="A401" s="74">
        <v>10</v>
      </c>
      <c r="B401" s="44">
        <v>106</v>
      </c>
      <c r="C401" s="44" t="s">
        <v>270</v>
      </c>
      <c r="D401" s="18">
        <v>613983</v>
      </c>
      <c r="E401" s="18" t="s">
        <v>345</v>
      </c>
      <c r="F401" s="17">
        <v>764</v>
      </c>
      <c r="G401" s="17">
        <v>364</v>
      </c>
      <c r="H401" s="17">
        <v>577</v>
      </c>
      <c r="I401" s="17"/>
      <c r="J401" s="17"/>
      <c r="K401" s="17">
        <f t="shared" si="107"/>
        <v>577</v>
      </c>
      <c r="L401" s="21">
        <f t="shared" si="106"/>
        <v>75.523560209424076</v>
      </c>
    </row>
    <row r="402" spans="1:12" ht="14.25" customHeight="1" x14ac:dyDescent="0.25">
      <c r="A402" s="74">
        <v>10</v>
      </c>
      <c r="B402" s="44">
        <v>106</v>
      </c>
      <c r="C402" s="44" t="s">
        <v>270</v>
      </c>
      <c r="D402" s="26">
        <v>614000</v>
      </c>
      <c r="E402" s="26" t="s">
        <v>346</v>
      </c>
      <c r="F402" s="23">
        <f>F403</f>
        <v>5000</v>
      </c>
      <c r="G402" s="23">
        <f>G403</f>
        <v>3800</v>
      </c>
      <c r="H402" s="23">
        <f>H403</f>
        <v>5000</v>
      </c>
      <c r="I402" s="23">
        <f>I403</f>
        <v>0</v>
      </c>
      <c r="J402" s="23">
        <f>J403</f>
        <v>0</v>
      </c>
      <c r="K402" s="23">
        <f t="shared" si="107"/>
        <v>5000</v>
      </c>
      <c r="L402" s="22">
        <f t="shared" si="106"/>
        <v>100</v>
      </c>
    </row>
    <row r="403" spans="1:12" ht="12" customHeight="1" x14ac:dyDescent="0.25">
      <c r="A403" s="74">
        <v>10</v>
      </c>
      <c r="B403" s="44">
        <v>106</v>
      </c>
      <c r="C403" s="44" t="s">
        <v>270</v>
      </c>
      <c r="D403" s="45" t="s">
        <v>201</v>
      </c>
      <c r="E403" s="18" t="s">
        <v>119</v>
      </c>
      <c r="F403" s="17">
        <v>5000</v>
      </c>
      <c r="G403" s="17">
        <v>3800</v>
      </c>
      <c r="H403" s="17">
        <v>5000</v>
      </c>
      <c r="I403" s="17"/>
      <c r="J403" s="17"/>
      <c r="K403" s="17">
        <f t="shared" si="107"/>
        <v>5000</v>
      </c>
      <c r="L403" s="21">
        <f t="shared" si="106"/>
        <v>100</v>
      </c>
    </row>
    <row r="404" spans="1:12" ht="12.75" customHeight="1" x14ac:dyDescent="0.25">
      <c r="A404" s="74">
        <v>10</v>
      </c>
      <c r="B404" s="44">
        <v>106</v>
      </c>
      <c r="C404" s="44" t="s">
        <v>270</v>
      </c>
      <c r="D404" s="26">
        <v>614800</v>
      </c>
      <c r="E404" s="26" t="s">
        <v>71</v>
      </c>
      <c r="F404" s="23">
        <f t="shared" ref="F404:K404" si="109">F405+F406+F407</f>
        <v>83034</v>
      </c>
      <c r="G404" s="23">
        <f t="shared" si="109"/>
        <v>4112</v>
      </c>
      <c r="H404" s="23">
        <f t="shared" si="109"/>
        <v>150000</v>
      </c>
      <c r="I404" s="23">
        <f t="shared" si="109"/>
        <v>0</v>
      </c>
      <c r="J404" s="23">
        <f t="shared" si="109"/>
        <v>0</v>
      </c>
      <c r="K404" s="23">
        <f t="shared" si="109"/>
        <v>150000</v>
      </c>
      <c r="L404" s="22">
        <f t="shared" si="106"/>
        <v>180.6488908158104</v>
      </c>
    </row>
    <row r="405" spans="1:12" ht="12" customHeight="1" x14ac:dyDescent="0.25">
      <c r="A405" s="74">
        <v>10</v>
      </c>
      <c r="B405" s="44">
        <v>106</v>
      </c>
      <c r="C405" s="44" t="s">
        <v>270</v>
      </c>
      <c r="D405" s="18">
        <v>614811</v>
      </c>
      <c r="E405" s="18" t="s">
        <v>155</v>
      </c>
      <c r="F405" s="17">
        <v>10000</v>
      </c>
      <c r="G405" s="17">
        <v>4112</v>
      </c>
      <c r="H405" s="17">
        <v>45000</v>
      </c>
      <c r="I405" s="17"/>
      <c r="J405" s="17"/>
      <c r="K405" s="17">
        <f t="shared" si="107"/>
        <v>45000</v>
      </c>
      <c r="L405" s="21">
        <f t="shared" si="106"/>
        <v>450</v>
      </c>
    </row>
    <row r="406" spans="1:12" ht="12" customHeight="1" x14ac:dyDescent="0.25">
      <c r="A406" s="74">
        <v>10</v>
      </c>
      <c r="B406" s="44">
        <v>106</v>
      </c>
      <c r="C406" s="44" t="s">
        <v>270</v>
      </c>
      <c r="D406" s="59">
        <v>614813</v>
      </c>
      <c r="E406" s="18" t="s">
        <v>156</v>
      </c>
      <c r="F406" s="17">
        <v>3000</v>
      </c>
      <c r="G406" s="17">
        <v>0</v>
      </c>
      <c r="H406" s="17">
        <v>5000</v>
      </c>
      <c r="I406" s="17"/>
      <c r="J406" s="17"/>
      <c r="K406" s="17">
        <f t="shared" si="107"/>
        <v>5000</v>
      </c>
      <c r="L406" s="21">
        <f t="shared" si="106"/>
        <v>166.66666666666669</v>
      </c>
    </row>
    <row r="407" spans="1:12" ht="12.75" customHeight="1" x14ac:dyDescent="0.25">
      <c r="A407" s="74">
        <v>10</v>
      </c>
      <c r="B407" s="44">
        <v>106</v>
      </c>
      <c r="C407" s="44" t="s">
        <v>270</v>
      </c>
      <c r="D407" s="18">
        <v>614817</v>
      </c>
      <c r="E407" s="18" t="s">
        <v>126</v>
      </c>
      <c r="F407" s="17">
        <v>70034</v>
      </c>
      <c r="G407" s="17">
        <v>0</v>
      </c>
      <c r="H407" s="17">
        <v>100000</v>
      </c>
      <c r="I407" s="17"/>
      <c r="J407" s="17"/>
      <c r="K407" s="17">
        <f t="shared" si="107"/>
        <v>100000</v>
      </c>
      <c r="L407" s="21">
        <f t="shared" si="106"/>
        <v>142.78778878830283</v>
      </c>
    </row>
    <row r="408" spans="1:12" ht="13.5" customHeight="1" x14ac:dyDescent="0.25">
      <c r="A408" s="87">
        <v>10</v>
      </c>
      <c r="B408" s="88">
        <v>106</v>
      </c>
      <c r="C408" s="88" t="s">
        <v>270</v>
      </c>
      <c r="D408" s="25">
        <v>616000</v>
      </c>
      <c r="E408" s="25" t="s">
        <v>73</v>
      </c>
      <c r="F408" s="89">
        <f>F409</f>
        <v>7000</v>
      </c>
      <c r="G408" s="89">
        <f>G409</f>
        <v>742</v>
      </c>
      <c r="H408" s="89">
        <f>H409</f>
        <v>8000</v>
      </c>
      <c r="I408" s="89">
        <f>I409</f>
        <v>0</v>
      </c>
      <c r="J408" s="89">
        <f>J409</f>
        <v>0</v>
      </c>
      <c r="K408" s="89">
        <f t="shared" si="107"/>
        <v>8000</v>
      </c>
      <c r="L408" s="123">
        <f t="shared" si="106"/>
        <v>114.28571428571428</v>
      </c>
    </row>
    <row r="409" spans="1:12" ht="11.25" customHeight="1" x14ac:dyDescent="0.25">
      <c r="A409" s="87">
        <v>10</v>
      </c>
      <c r="B409" s="88">
        <v>106</v>
      </c>
      <c r="C409" s="88" t="s">
        <v>270</v>
      </c>
      <c r="D409" s="91">
        <v>616331</v>
      </c>
      <c r="E409" s="91" t="s">
        <v>357</v>
      </c>
      <c r="F409" s="92">
        <v>7000</v>
      </c>
      <c r="G409" s="92">
        <v>742</v>
      </c>
      <c r="H409" s="92">
        <v>8000</v>
      </c>
      <c r="I409" s="92"/>
      <c r="J409" s="92"/>
      <c r="K409" s="92">
        <f t="shared" si="107"/>
        <v>8000</v>
      </c>
      <c r="L409" s="124">
        <f t="shared" si="106"/>
        <v>114.28571428571428</v>
      </c>
    </row>
    <row r="410" spans="1:12" ht="13.5" customHeight="1" x14ac:dyDescent="0.25">
      <c r="A410" s="87">
        <v>10</v>
      </c>
      <c r="B410" s="88">
        <v>106</v>
      </c>
      <c r="C410" s="88" t="s">
        <v>270</v>
      </c>
      <c r="D410" s="25">
        <v>823000</v>
      </c>
      <c r="E410" s="25" t="s">
        <v>76</v>
      </c>
      <c r="F410" s="89">
        <f>F411</f>
        <v>40000</v>
      </c>
      <c r="G410" s="89">
        <f>G411</f>
        <v>14588</v>
      </c>
      <c r="H410" s="89">
        <f>H411</f>
        <v>50000</v>
      </c>
      <c r="I410" s="89">
        <f>I411</f>
        <v>0</v>
      </c>
      <c r="J410" s="89">
        <f>J411</f>
        <v>0</v>
      </c>
      <c r="K410" s="125">
        <f t="shared" si="107"/>
        <v>50000</v>
      </c>
      <c r="L410" s="123">
        <f t="shared" si="106"/>
        <v>125</v>
      </c>
    </row>
    <row r="411" spans="1:12" ht="10.5" customHeight="1" x14ac:dyDescent="0.25">
      <c r="A411" s="87">
        <v>10</v>
      </c>
      <c r="B411" s="88">
        <v>106</v>
      </c>
      <c r="C411" s="88" t="s">
        <v>270</v>
      </c>
      <c r="D411" s="91">
        <v>823331</v>
      </c>
      <c r="E411" s="106" t="s">
        <v>160</v>
      </c>
      <c r="F411" s="92">
        <v>40000</v>
      </c>
      <c r="G411" s="92">
        <v>14588</v>
      </c>
      <c r="H411" s="92">
        <v>50000</v>
      </c>
      <c r="I411" s="92"/>
      <c r="J411" s="92"/>
      <c r="K411" s="92">
        <f t="shared" si="107"/>
        <v>50000</v>
      </c>
      <c r="L411" s="93">
        <f t="shared" si="106"/>
        <v>125</v>
      </c>
    </row>
    <row r="412" spans="1:12" ht="13.5" customHeight="1" x14ac:dyDescent="0.25">
      <c r="A412" s="126"/>
      <c r="B412" s="127"/>
      <c r="C412" s="127"/>
      <c r="D412" s="128"/>
      <c r="E412" s="116" t="s">
        <v>347</v>
      </c>
      <c r="F412" s="117">
        <v>7</v>
      </c>
      <c r="G412" s="129"/>
      <c r="H412" s="129"/>
      <c r="I412" s="129"/>
      <c r="J412" s="129"/>
      <c r="K412" s="129"/>
      <c r="L412" s="130"/>
    </row>
    <row r="413" spans="1:12" ht="18" customHeight="1" x14ac:dyDescent="0.25">
      <c r="A413" s="439" t="s">
        <v>426</v>
      </c>
      <c r="B413" s="439"/>
      <c r="C413" s="439"/>
      <c r="D413" s="439"/>
      <c r="E413" s="439"/>
    </row>
    <row r="414" spans="1:12" ht="21.75" customHeight="1" x14ac:dyDescent="0.25">
      <c r="A414" s="426" t="s">
        <v>77</v>
      </c>
      <c r="B414" s="424" t="s">
        <v>267</v>
      </c>
      <c r="C414" s="424" t="s">
        <v>268</v>
      </c>
      <c r="D414" s="435" t="s">
        <v>269</v>
      </c>
      <c r="E414" s="429" t="s">
        <v>78</v>
      </c>
      <c r="F414" s="432" t="s">
        <v>501</v>
      </c>
      <c r="G414" s="432" t="s">
        <v>556</v>
      </c>
      <c r="H414" s="429" t="s">
        <v>555</v>
      </c>
      <c r="I414" s="429"/>
      <c r="J414" s="429"/>
      <c r="K414" s="429"/>
      <c r="L414" s="430" t="s">
        <v>290</v>
      </c>
    </row>
    <row r="415" spans="1:12" ht="36.75" customHeight="1" x14ac:dyDescent="0.25">
      <c r="A415" s="427"/>
      <c r="B415" s="425"/>
      <c r="C415" s="425"/>
      <c r="D415" s="436"/>
      <c r="E415" s="434"/>
      <c r="F415" s="433"/>
      <c r="G415" s="433"/>
      <c r="H415" s="33" t="s">
        <v>285</v>
      </c>
      <c r="I415" s="33" t="s">
        <v>286</v>
      </c>
      <c r="J415" s="33" t="s">
        <v>287</v>
      </c>
      <c r="K415" s="34" t="s">
        <v>288</v>
      </c>
      <c r="L415" s="431"/>
    </row>
    <row r="416" spans="1:12" ht="8.25" customHeight="1" x14ac:dyDescent="0.25">
      <c r="A416" s="35">
        <v>1</v>
      </c>
      <c r="B416" s="36">
        <v>2</v>
      </c>
      <c r="C416" s="36">
        <v>3</v>
      </c>
      <c r="D416" s="37">
        <v>4</v>
      </c>
      <c r="E416" s="36">
        <v>5</v>
      </c>
      <c r="F416" s="37">
        <v>6</v>
      </c>
      <c r="G416" s="37">
        <v>7</v>
      </c>
      <c r="H416" s="37">
        <v>8</v>
      </c>
      <c r="I416" s="37">
        <v>9</v>
      </c>
      <c r="J416" s="37">
        <v>10</v>
      </c>
      <c r="K416" s="37">
        <v>11</v>
      </c>
      <c r="L416" s="38">
        <v>12</v>
      </c>
    </row>
    <row r="417" spans="1:12" ht="15.75" customHeight="1" x14ac:dyDescent="0.25">
      <c r="A417" s="70"/>
      <c r="B417" s="71"/>
      <c r="C417" s="71"/>
      <c r="D417" s="72"/>
      <c r="E417" s="73" t="s">
        <v>136</v>
      </c>
      <c r="F417" s="23">
        <f t="shared" ref="F417:K417" si="110">F418+F421+F426+F428+F437+F443+F453+F458+F450</f>
        <v>3799920</v>
      </c>
      <c r="G417" s="23">
        <f t="shared" si="110"/>
        <v>2258767</v>
      </c>
      <c r="H417" s="23">
        <f t="shared" si="110"/>
        <v>2705436</v>
      </c>
      <c r="I417" s="23">
        <f t="shared" si="110"/>
        <v>88000</v>
      </c>
      <c r="J417" s="23">
        <f t="shared" si="110"/>
        <v>420961</v>
      </c>
      <c r="K417" s="23">
        <f t="shared" si="110"/>
        <v>3214397</v>
      </c>
      <c r="L417" s="22">
        <f t="shared" ref="L417:L455" si="111">K417/F417*100</f>
        <v>84.591175603696925</v>
      </c>
    </row>
    <row r="418" spans="1:12" ht="12.75" customHeight="1" x14ac:dyDescent="0.25">
      <c r="A418" s="74">
        <v>10</v>
      </c>
      <c r="B418" s="44">
        <v>107</v>
      </c>
      <c r="C418" s="44" t="s">
        <v>270</v>
      </c>
      <c r="D418" s="26">
        <v>611100</v>
      </c>
      <c r="E418" s="26" t="s">
        <v>338</v>
      </c>
      <c r="F418" s="23">
        <f>F419+F420</f>
        <v>222266</v>
      </c>
      <c r="G418" s="23">
        <f>G419+G420</f>
        <v>119449</v>
      </c>
      <c r="H418" s="23">
        <f>H419+H420</f>
        <v>232385</v>
      </c>
      <c r="I418" s="23">
        <f>I419+I420</f>
        <v>0</v>
      </c>
      <c r="J418" s="23">
        <f>J419+J420</f>
        <v>0</v>
      </c>
      <c r="K418" s="23">
        <f t="shared" ref="K418:K461" si="112">H418+I418+J418</f>
        <v>232385</v>
      </c>
      <c r="L418" s="22">
        <f t="shared" si="111"/>
        <v>104.55265312733391</v>
      </c>
    </row>
    <row r="419" spans="1:12" ht="11.25" customHeight="1" x14ac:dyDescent="0.25">
      <c r="A419" s="74">
        <v>10</v>
      </c>
      <c r="B419" s="44">
        <v>107</v>
      </c>
      <c r="C419" s="44" t="s">
        <v>270</v>
      </c>
      <c r="D419" s="18">
        <v>611111</v>
      </c>
      <c r="E419" s="18" t="s">
        <v>339</v>
      </c>
      <c r="F419" s="17">
        <v>153363</v>
      </c>
      <c r="G419" s="17">
        <v>82420</v>
      </c>
      <c r="H419" s="17">
        <v>159650</v>
      </c>
      <c r="I419" s="17"/>
      <c r="J419" s="17"/>
      <c r="K419" s="17">
        <f t="shared" si="112"/>
        <v>159650</v>
      </c>
      <c r="L419" s="21">
        <f t="shared" si="111"/>
        <v>104.09942424183147</v>
      </c>
    </row>
    <row r="420" spans="1:12" ht="11.25" customHeight="1" x14ac:dyDescent="0.25">
      <c r="A420" s="74">
        <v>10</v>
      </c>
      <c r="B420" s="44">
        <v>107</v>
      </c>
      <c r="C420" s="44" t="s">
        <v>270</v>
      </c>
      <c r="D420" s="18">
        <v>611130</v>
      </c>
      <c r="E420" s="18" t="s">
        <v>340</v>
      </c>
      <c r="F420" s="17">
        <v>68903</v>
      </c>
      <c r="G420" s="17">
        <v>37029</v>
      </c>
      <c r="H420" s="17">
        <v>72735</v>
      </c>
      <c r="I420" s="17"/>
      <c r="J420" s="17"/>
      <c r="K420" s="17">
        <f t="shared" si="112"/>
        <v>72735</v>
      </c>
      <c r="L420" s="21">
        <f t="shared" si="111"/>
        <v>105.56144144667141</v>
      </c>
    </row>
    <row r="421" spans="1:12" ht="11.25" customHeight="1" x14ac:dyDescent="0.25">
      <c r="A421" s="74">
        <v>10</v>
      </c>
      <c r="B421" s="44">
        <v>107</v>
      </c>
      <c r="C421" s="44" t="s">
        <v>270</v>
      </c>
      <c r="D421" s="26">
        <v>611200</v>
      </c>
      <c r="E421" s="26" t="s">
        <v>341</v>
      </c>
      <c r="F421" s="23">
        <f>SUM(F422:F425)</f>
        <v>29800</v>
      </c>
      <c r="G421" s="23">
        <f>SUM(G422:G425)</f>
        <v>13147</v>
      </c>
      <c r="H421" s="23">
        <f>SUM(H422:H425)</f>
        <v>27780</v>
      </c>
      <c r="I421" s="23">
        <f>SUM(I422:I424)</f>
        <v>0</v>
      </c>
      <c r="J421" s="23">
        <f>SUM(J422:J424)</f>
        <v>0</v>
      </c>
      <c r="K421" s="23">
        <f t="shared" si="112"/>
        <v>27780</v>
      </c>
      <c r="L421" s="22">
        <f t="shared" si="111"/>
        <v>93.22147651006712</v>
      </c>
    </row>
    <row r="422" spans="1:12" ht="11.25" customHeight="1" x14ac:dyDescent="0.25">
      <c r="A422" s="74">
        <v>10</v>
      </c>
      <c r="B422" s="44">
        <v>107</v>
      </c>
      <c r="C422" s="44" t="s">
        <v>270</v>
      </c>
      <c r="D422" s="18">
        <v>611211</v>
      </c>
      <c r="E422" s="18" t="s">
        <v>49</v>
      </c>
      <c r="F422" s="17">
        <v>2550</v>
      </c>
      <c r="G422" s="17">
        <v>563</v>
      </c>
      <c r="H422" s="17">
        <v>2500</v>
      </c>
      <c r="I422" s="17"/>
      <c r="J422" s="17"/>
      <c r="K422" s="17">
        <f t="shared" si="112"/>
        <v>2500</v>
      </c>
      <c r="L422" s="21">
        <f t="shared" si="111"/>
        <v>98.039215686274503</v>
      </c>
    </row>
    <row r="423" spans="1:12" ht="11.25" customHeight="1" x14ac:dyDescent="0.25">
      <c r="A423" s="74">
        <v>10</v>
      </c>
      <c r="B423" s="44">
        <v>107</v>
      </c>
      <c r="C423" s="44" t="s">
        <v>270</v>
      </c>
      <c r="D423" s="18">
        <v>611221</v>
      </c>
      <c r="E423" s="18" t="s">
        <v>50</v>
      </c>
      <c r="F423" s="17">
        <v>19750</v>
      </c>
      <c r="G423" s="17">
        <v>9162</v>
      </c>
      <c r="H423" s="17">
        <v>18480</v>
      </c>
      <c r="I423" s="17"/>
      <c r="J423" s="17"/>
      <c r="K423" s="17">
        <f t="shared" si="112"/>
        <v>18480</v>
      </c>
      <c r="L423" s="21">
        <f t="shared" si="111"/>
        <v>93.569620253164558</v>
      </c>
    </row>
    <row r="424" spans="1:12" ht="11.25" customHeight="1" x14ac:dyDescent="0.25">
      <c r="A424" s="74">
        <v>10</v>
      </c>
      <c r="B424" s="44">
        <v>107</v>
      </c>
      <c r="C424" s="44" t="s">
        <v>270</v>
      </c>
      <c r="D424" s="18">
        <v>611224</v>
      </c>
      <c r="E424" s="18" t="s">
        <v>51</v>
      </c>
      <c r="F424" s="17">
        <v>4500</v>
      </c>
      <c r="G424" s="17">
        <v>2922</v>
      </c>
      <c r="H424" s="17">
        <v>4400</v>
      </c>
      <c r="I424" s="17"/>
      <c r="J424" s="17"/>
      <c r="K424" s="17">
        <f t="shared" si="112"/>
        <v>4400</v>
      </c>
      <c r="L424" s="21">
        <f t="shared" si="111"/>
        <v>97.777777777777771</v>
      </c>
    </row>
    <row r="425" spans="1:12" ht="11.25" customHeight="1" x14ac:dyDescent="0.25">
      <c r="A425" s="74" t="s">
        <v>372</v>
      </c>
      <c r="B425" s="44" t="s">
        <v>409</v>
      </c>
      <c r="C425" s="44" t="s">
        <v>270</v>
      </c>
      <c r="D425" s="18">
        <v>611226</v>
      </c>
      <c r="E425" s="18" t="s">
        <v>479</v>
      </c>
      <c r="F425" s="17">
        <v>3000</v>
      </c>
      <c r="G425" s="17">
        <v>500</v>
      </c>
      <c r="H425" s="17">
        <v>2400</v>
      </c>
      <c r="I425" s="17"/>
      <c r="J425" s="17"/>
      <c r="K425" s="17">
        <f t="shared" si="112"/>
        <v>2400</v>
      </c>
      <c r="L425" s="21">
        <f t="shared" si="111"/>
        <v>80</v>
      </c>
    </row>
    <row r="426" spans="1:12" ht="11.25" customHeight="1" x14ac:dyDescent="0.25">
      <c r="A426" s="74">
        <v>10</v>
      </c>
      <c r="B426" s="44">
        <v>107</v>
      </c>
      <c r="C426" s="44" t="s">
        <v>270</v>
      </c>
      <c r="D426" s="26">
        <v>612000</v>
      </c>
      <c r="E426" s="26" t="s">
        <v>342</v>
      </c>
      <c r="F426" s="23">
        <f>F427</f>
        <v>24338</v>
      </c>
      <c r="G426" s="23">
        <f>G427</f>
        <v>12542</v>
      </c>
      <c r="H426" s="23">
        <f>H427</f>
        <v>24573</v>
      </c>
      <c r="I426" s="23">
        <f>I427</f>
        <v>0</v>
      </c>
      <c r="J426" s="23">
        <f>J427</f>
        <v>0</v>
      </c>
      <c r="K426" s="23">
        <f t="shared" si="112"/>
        <v>24573</v>
      </c>
      <c r="L426" s="22">
        <f t="shared" si="111"/>
        <v>100.96556824718547</v>
      </c>
    </row>
    <row r="427" spans="1:12" ht="11.25" customHeight="1" x14ac:dyDescent="0.25">
      <c r="A427" s="74">
        <v>10</v>
      </c>
      <c r="B427" s="44">
        <v>107</v>
      </c>
      <c r="C427" s="44" t="s">
        <v>270</v>
      </c>
      <c r="D427" s="18">
        <v>612110</v>
      </c>
      <c r="E427" s="18" t="s">
        <v>342</v>
      </c>
      <c r="F427" s="17">
        <v>24338</v>
      </c>
      <c r="G427" s="17">
        <v>12542</v>
      </c>
      <c r="H427" s="17">
        <v>24573</v>
      </c>
      <c r="I427" s="17"/>
      <c r="J427" s="17"/>
      <c r="K427" s="17">
        <f t="shared" si="112"/>
        <v>24573</v>
      </c>
      <c r="L427" s="21">
        <f t="shared" si="111"/>
        <v>100.96556824718547</v>
      </c>
    </row>
    <row r="428" spans="1:12" ht="11.25" customHeight="1" x14ac:dyDescent="0.25">
      <c r="A428" s="74">
        <v>10</v>
      </c>
      <c r="B428" s="44">
        <v>107</v>
      </c>
      <c r="C428" s="44" t="s">
        <v>270</v>
      </c>
      <c r="D428" s="26">
        <v>613000</v>
      </c>
      <c r="E428" s="26" t="s">
        <v>343</v>
      </c>
      <c r="F428" s="23">
        <f>SUM(F429:F436)</f>
        <v>24617</v>
      </c>
      <c r="G428" s="23">
        <f>SUM(G429:G436)</f>
        <v>15697</v>
      </c>
      <c r="H428" s="23">
        <f>SUM(H429:H436)</f>
        <v>16698</v>
      </c>
      <c r="I428" s="23">
        <f>SUM(I429:I435)</f>
        <v>0</v>
      </c>
      <c r="J428" s="23">
        <f>SUM(J429:J435)</f>
        <v>0</v>
      </c>
      <c r="K428" s="23">
        <f>H428+I428+J428</f>
        <v>16698</v>
      </c>
      <c r="L428" s="22">
        <f t="shared" si="111"/>
        <v>67.831173579233862</v>
      </c>
    </row>
    <row r="429" spans="1:12" ht="10.5" customHeight="1" x14ac:dyDescent="0.25">
      <c r="A429" s="74">
        <v>10</v>
      </c>
      <c r="B429" s="44">
        <v>107</v>
      </c>
      <c r="C429" s="44" t="s">
        <v>270</v>
      </c>
      <c r="D429" s="18">
        <v>613100</v>
      </c>
      <c r="E429" s="18" t="s">
        <v>344</v>
      </c>
      <c r="F429" s="17">
        <v>2500</v>
      </c>
      <c r="G429" s="17">
        <v>100</v>
      </c>
      <c r="H429" s="17">
        <v>1500</v>
      </c>
      <c r="I429" s="17"/>
      <c r="J429" s="17"/>
      <c r="K429" s="17">
        <f t="shared" si="112"/>
        <v>1500</v>
      </c>
      <c r="L429" s="21">
        <f t="shared" si="111"/>
        <v>60</v>
      </c>
    </row>
    <row r="430" spans="1:12" ht="11.25" customHeight="1" x14ac:dyDescent="0.25">
      <c r="A430" s="74">
        <v>10</v>
      </c>
      <c r="B430" s="44">
        <v>107</v>
      </c>
      <c r="C430" s="44" t="s">
        <v>270</v>
      </c>
      <c r="D430" s="18">
        <v>613411</v>
      </c>
      <c r="E430" s="18" t="s">
        <v>284</v>
      </c>
      <c r="F430" s="17">
        <v>1000</v>
      </c>
      <c r="G430" s="17">
        <v>325</v>
      </c>
      <c r="H430" s="17">
        <v>1000</v>
      </c>
      <c r="I430" s="17"/>
      <c r="J430" s="17"/>
      <c r="K430" s="17">
        <f t="shared" si="112"/>
        <v>1000</v>
      </c>
      <c r="L430" s="21">
        <f t="shared" si="111"/>
        <v>100</v>
      </c>
    </row>
    <row r="431" spans="1:12" ht="9.75" customHeight="1" x14ac:dyDescent="0.25">
      <c r="A431" s="74" t="s">
        <v>372</v>
      </c>
      <c r="B431" s="44" t="s">
        <v>409</v>
      </c>
      <c r="C431" s="44" t="s">
        <v>270</v>
      </c>
      <c r="D431" s="18">
        <v>613412</v>
      </c>
      <c r="E431" s="18" t="s">
        <v>255</v>
      </c>
      <c r="F431" s="17">
        <v>850</v>
      </c>
      <c r="G431" s="17">
        <v>294</v>
      </c>
      <c r="H431" s="17">
        <v>850</v>
      </c>
      <c r="I431" s="17"/>
      <c r="J431" s="17"/>
      <c r="K431" s="17">
        <f t="shared" si="112"/>
        <v>850</v>
      </c>
      <c r="L431" s="21">
        <f t="shared" si="111"/>
        <v>100</v>
      </c>
    </row>
    <row r="432" spans="1:12" ht="9.75" customHeight="1" x14ac:dyDescent="0.25">
      <c r="A432" s="74" t="s">
        <v>372</v>
      </c>
      <c r="B432" s="44" t="s">
        <v>409</v>
      </c>
      <c r="C432" s="44" t="s">
        <v>270</v>
      </c>
      <c r="D432" s="18">
        <v>613721</v>
      </c>
      <c r="E432" s="18" t="s">
        <v>174</v>
      </c>
      <c r="F432" s="17">
        <v>7000</v>
      </c>
      <c r="G432" s="17">
        <v>6829</v>
      </c>
      <c r="H432" s="17"/>
      <c r="I432" s="17"/>
      <c r="J432" s="17">
        <v>0</v>
      </c>
      <c r="K432" s="17">
        <f t="shared" si="112"/>
        <v>0</v>
      </c>
      <c r="L432" s="21">
        <f t="shared" si="111"/>
        <v>0</v>
      </c>
    </row>
    <row r="433" spans="1:12" ht="11.25" customHeight="1" x14ac:dyDescent="0.25">
      <c r="A433" s="74">
        <v>10</v>
      </c>
      <c r="B433" s="44">
        <v>107</v>
      </c>
      <c r="C433" s="44" t="s">
        <v>270</v>
      </c>
      <c r="D433" s="18">
        <v>613920</v>
      </c>
      <c r="E433" s="18" t="s">
        <v>226</v>
      </c>
      <c r="F433" s="17">
        <v>1000</v>
      </c>
      <c r="G433" s="17">
        <v>0</v>
      </c>
      <c r="H433" s="17">
        <v>1000</v>
      </c>
      <c r="I433" s="17"/>
      <c r="J433" s="17"/>
      <c r="K433" s="17">
        <f t="shared" si="112"/>
        <v>1000</v>
      </c>
      <c r="L433" s="21">
        <f t="shared" si="111"/>
        <v>100</v>
      </c>
    </row>
    <row r="434" spans="1:12" ht="11.25" customHeight="1" x14ac:dyDescent="0.25">
      <c r="A434" s="74">
        <v>10</v>
      </c>
      <c r="B434" s="44">
        <v>107</v>
      </c>
      <c r="C434" s="44" t="s">
        <v>270</v>
      </c>
      <c r="D434" s="18">
        <v>613974</v>
      </c>
      <c r="E434" s="18" t="s">
        <v>106</v>
      </c>
      <c r="F434" s="17">
        <v>5000</v>
      </c>
      <c r="G434" s="17">
        <v>1330</v>
      </c>
      <c r="H434" s="17">
        <v>5000</v>
      </c>
      <c r="I434" s="17"/>
      <c r="J434" s="17"/>
      <c r="K434" s="17">
        <f t="shared" si="112"/>
        <v>5000</v>
      </c>
      <c r="L434" s="21">
        <f t="shared" si="111"/>
        <v>100</v>
      </c>
    </row>
    <row r="435" spans="1:12" ht="11.25" customHeight="1" x14ac:dyDescent="0.25">
      <c r="A435" s="74">
        <v>10</v>
      </c>
      <c r="B435" s="44">
        <v>107</v>
      </c>
      <c r="C435" s="44" t="s">
        <v>270</v>
      </c>
      <c r="D435" s="18">
        <v>613983</v>
      </c>
      <c r="E435" s="18" t="s">
        <v>358</v>
      </c>
      <c r="F435" s="17">
        <v>767</v>
      </c>
      <c r="G435" s="17">
        <v>384</v>
      </c>
      <c r="H435" s="17">
        <v>848</v>
      </c>
      <c r="I435" s="17"/>
      <c r="J435" s="17"/>
      <c r="K435" s="17">
        <f t="shared" si="112"/>
        <v>848</v>
      </c>
      <c r="L435" s="21">
        <f t="shared" si="111"/>
        <v>110.5606258148631</v>
      </c>
    </row>
    <row r="436" spans="1:12" ht="11.25" customHeight="1" x14ac:dyDescent="0.25">
      <c r="A436" s="74">
        <v>10</v>
      </c>
      <c r="B436" s="44">
        <v>107</v>
      </c>
      <c r="C436" s="44" t="s">
        <v>270</v>
      </c>
      <c r="D436" s="18" t="s">
        <v>521</v>
      </c>
      <c r="E436" s="18" t="s">
        <v>522</v>
      </c>
      <c r="F436" s="17">
        <v>6500</v>
      </c>
      <c r="G436" s="17">
        <v>6435</v>
      </c>
      <c r="H436" s="17">
        <v>6500</v>
      </c>
      <c r="I436" s="17"/>
      <c r="J436" s="17"/>
      <c r="K436" s="17">
        <f t="shared" si="112"/>
        <v>6500</v>
      </c>
      <c r="L436" s="21">
        <f t="shared" si="111"/>
        <v>100</v>
      </c>
    </row>
    <row r="437" spans="1:12" ht="12" customHeight="1" x14ac:dyDescent="0.25">
      <c r="A437" s="74">
        <v>10</v>
      </c>
      <c r="B437" s="44">
        <v>107</v>
      </c>
      <c r="C437" s="44" t="s">
        <v>270</v>
      </c>
      <c r="D437" s="26">
        <v>614000</v>
      </c>
      <c r="E437" s="26" t="s">
        <v>346</v>
      </c>
      <c r="F437" s="23">
        <f t="shared" ref="F437:K437" si="113">F439+F440+F441+F442+F438</f>
        <v>679977</v>
      </c>
      <c r="G437" s="23">
        <f t="shared" si="113"/>
        <v>151978</v>
      </c>
      <c r="H437" s="23">
        <f t="shared" si="113"/>
        <v>412000</v>
      </c>
      <c r="I437" s="23">
        <f t="shared" si="113"/>
        <v>88000</v>
      </c>
      <c r="J437" s="23">
        <f t="shared" si="113"/>
        <v>120360</v>
      </c>
      <c r="K437" s="23">
        <f t="shared" si="113"/>
        <v>620360</v>
      </c>
      <c r="L437" s="22">
        <f t="shared" si="111"/>
        <v>91.232497569770743</v>
      </c>
    </row>
    <row r="438" spans="1:12" ht="12" customHeight="1" x14ac:dyDescent="0.25">
      <c r="A438" s="74" t="s">
        <v>372</v>
      </c>
      <c r="B438" s="44" t="s">
        <v>409</v>
      </c>
      <c r="C438" s="44" t="s">
        <v>270</v>
      </c>
      <c r="D438" s="18">
        <v>614126</v>
      </c>
      <c r="E438" s="18" t="s">
        <v>564</v>
      </c>
      <c r="F438" s="23"/>
      <c r="G438" s="23"/>
      <c r="H438" s="23"/>
      <c r="I438" s="17">
        <v>15000</v>
      </c>
      <c r="J438" s="23"/>
      <c r="K438" s="17">
        <f t="shared" si="112"/>
        <v>15000</v>
      </c>
      <c r="L438" s="21" t="e">
        <f t="shared" si="111"/>
        <v>#DIV/0!</v>
      </c>
    </row>
    <row r="439" spans="1:12" ht="11.25" customHeight="1" x14ac:dyDescent="0.25">
      <c r="A439" s="74">
        <v>10</v>
      </c>
      <c r="B439" s="44">
        <v>107</v>
      </c>
      <c r="C439" s="44" t="s">
        <v>270</v>
      </c>
      <c r="D439" s="45" t="s">
        <v>194</v>
      </c>
      <c r="E439" s="18" t="s">
        <v>116</v>
      </c>
      <c r="F439" s="17">
        <v>350000</v>
      </c>
      <c r="G439" s="17">
        <v>134789</v>
      </c>
      <c r="H439" s="17">
        <v>327000</v>
      </c>
      <c r="I439" s="17">
        <v>73000</v>
      </c>
      <c r="J439" s="17"/>
      <c r="K439" s="17">
        <f t="shared" si="112"/>
        <v>400000</v>
      </c>
      <c r="L439" s="21">
        <f t="shared" si="111"/>
        <v>114.28571428571428</v>
      </c>
    </row>
    <row r="440" spans="1:12" ht="11.25" customHeight="1" x14ac:dyDescent="0.25">
      <c r="A440" s="74">
        <v>10</v>
      </c>
      <c r="B440" s="44">
        <v>107</v>
      </c>
      <c r="C440" s="44" t="s">
        <v>270</v>
      </c>
      <c r="D440" s="45" t="s">
        <v>196</v>
      </c>
      <c r="E440" s="18" t="s">
        <v>197</v>
      </c>
      <c r="F440" s="17">
        <v>0</v>
      </c>
      <c r="G440" s="17">
        <v>0</v>
      </c>
      <c r="H440" s="17">
        <v>15000</v>
      </c>
      <c r="I440" s="17"/>
      <c r="J440" s="17"/>
      <c r="K440" s="17">
        <f t="shared" si="112"/>
        <v>15000</v>
      </c>
      <c r="L440" s="21" t="e">
        <f t="shared" si="111"/>
        <v>#DIV/0!</v>
      </c>
    </row>
    <row r="441" spans="1:12" ht="10.5" customHeight="1" x14ac:dyDescent="0.25">
      <c r="A441" s="74">
        <v>10</v>
      </c>
      <c r="B441" s="44">
        <v>107</v>
      </c>
      <c r="C441" s="44" t="s">
        <v>270</v>
      </c>
      <c r="D441" s="45" t="s">
        <v>200</v>
      </c>
      <c r="E441" s="29" t="s">
        <v>466</v>
      </c>
      <c r="F441" s="17">
        <v>309977</v>
      </c>
      <c r="G441" s="17">
        <v>17189</v>
      </c>
      <c r="H441" s="17">
        <v>50000</v>
      </c>
      <c r="I441" s="17">
        <v>0</v>
      </c>
      <c r="J441" s="17">
        <v>120360</v>
      </c>
      <c r="K441" s="17">
        <f t="shared" si="112"/>
        <v>170360</v>
      </c>
      <c r="L441" s="21">
        <f t="shared" si="111"/>
        <v>54.958916306693716</v>
      </c>
    </row>
    <row r="442" spans="1:12" ht="11.25" customHeight="1" x14ac:dyDescent="0.25">
      <c r="A442" s="74">
        <v>10</v>
      </c>
      <c r="B442" s="44">
        <v>107</v>
      </c>
      <c r="C442" s="44" t="s">
        <v>270</v>
      </c>
      <c r="D442" s="45" t="s">
        <v>500</v>
      </c>
      <c r="E442" s="56" t="s">
        <v>528</v>
      </c>
      <c r="F442" s="17">
        <v>20000</v>
      </c>
      <c r="G442" s="17">
        <v>0</v>
      </c>
      <c r="H442" s="17">
        <v>20000</v>
      </c>
      <c r="I442" s="17"/>
      <c r="J442" s="17"/>
      <c r="K442" s="17">
        <f t="shared" si="112"/>
        <v>20000</v>
      </c>
      <c r="L442" s="21">
        <f t="shared" si="111"/>
        <v>100</v>
      </c>
    </row>
    <row r="443" spans="1:12" ht="9.75" customHeight="1" x14ac:dyDescent="0.25">
      <c r="A443" s="74">
        <v>10</v>
      </c>
      <c r="B443" s="44">
        <v>107</v>
      </c>
      <c r="C443" s="44" t="s">
        <v>270</v>
      </c>
      <c r="D443" s="26">
        <v>614400</v>
      </c>
      <c r="E443" s="26" t="s">
        <v>70</v>
      </c>
      <c r="F443" s="23">
        <f t="shared" ref="F443:K443" si="114">F444+F445+F446+F447+F448+F449</f>
        <v>1790000</v>
      </c>
      <c r="G443" s="23">
        <f t="shared" si="114"/>
        <v>1748333</v>
      </c>
      <c r="H443" s="23">
        <f t="shared" si="114"/>
        <v>1540000</v>
      </c>
      <c r="I443" s="23">
        <f t="shared" si="114"/>
        <v>0</v>
      </c>
      <c r="J443" s="23">
        <f t="shared" si="114"/>
        <v>0</v>
      </c>
      <c r="K443" s="23">
        <f t="shared" si="114"/>
        <v>1540000</v>
      </c>
      <c r="L443" s="22">
        <f t="shared" si="111"/>
        <v>86.033519553072622</v>
      </c>
    </row>
    <row r="444" spans="1:12" ht="20.25" customHeight="1" x14ac:dyDescent="0.25">
      <c r="A444" s="74">
        <v>10</v>
      </c>
      <c r="B444" s="44">
        <v>107</v>
      </c>
      <c r="C444" s="44" t="s">
        <v>270</v>
      </c>
      <c r="D444" s="43" t="s">
        <v>205</v>
      </c>
      <c r="E444" s="29" t="s">
        <v>476</v>
      </c>
      <c r="F444" s="17">
        <v>25000</v>
      </c>
      <c r="G444" s="17">
        <v>25000</v>
      </c>
      <c r="H444" s="17">
        <v>50000</v>
      </c>
      <c r="I444" s="17"/>
      <c r="J444" s="17"/>
      <c r="K444" s="17">
        <f t="shared" si="112"/>
        <v>50000</v>
      </c>
      <c r="L444" s="21">
        <f t="shared" si="111"/>
        <v>200</v>
      </c>
    </row>
    <row r="445" spans="1:12" ht="11.25" customHeight="1" x14ac:dyDescent="0.25">
      <c r="A445" s="74">
        <v>10</v>
      </c>
      <c r="B445" s="44">
        <v>107</v>
      </c>
      <c r="C445" s="44" t="s">
        <v>270</v>
      </c>
      <c r="D445" s="45" t="s">
        <v>206</v>
      </c>
      <c r="E445" s="18" t="s">
        <v>359</v>
      </c>
      <c r="F445" s="17">
        <v>20000</v>
      </c>
      <c r="G445" s="17">
        <v>20000</v>
      </c>
      <c r="H445" s="17">
        <v>20000</v>
      </c>
      <c r="I445" s="17"/>
      <c r="J445" s="17"/>
      <c r="K445" s="17">
        <f t="shared" si="112"/>
        <v>20000</v>
      </c>
      <c r="L445" s="21">
        <f t="shared" si="111"/>
        <v>100</v>
      </c>
    </row>
    <row r="446" spans="1:12" ht="11.25" customHeight="1" x14ac:dyDescent="0.25">
      <c r="A446" s="74" t="s">
        <v>372</v>
      </c>
      <c r="B446" s="44" t="s">
        <v>409</v>
      </c>
      <c r="C446" s="44" t="s">
        <v>270</v>
      </c>
      <c r="D446" s="45" t="s">
        <v>207</v>
      </c>
      <c r="E446" s="18" t="s">
        <v>208</v>
      </c>
      <c r="F446" s="17">
        <v>90000</v>
      </c>
      <c r="G446" s="17">
        <v>78333</v>
      </c>
      <c r="H446" s="17">
        <v>70000</v>
      </c>
      <c r="I446" s="17"/>
      <c r="J446" s="17"/>
      <c r="K446" s="17">
        <f t="shared" si="112"/>
        <v>70000</v>
      </c>
      <c r="L446" s="21">
        <f t="shared" si="111"/>
        <v>77.777777777777786</v>
      </c>
    </row>
    <row r="447" spans="1:12" ht="11.25" customHeight="1" x14ac:dyDescent="0.25">
      <c r="A447" s="74" t="s">
        <v>372</v>
      </c>
      <c r="B447" s="44" t="s">
        <v>409</v>
      </c>
      <c r="C447" s="44" t="s">
        <v>270</v>
      </c>
      <c r="D447" s="45" t="s">
        <v>241</v>
      </c>
      <c r="E447" s="18" t="s">
        <v>620</v>
      </c>
      <c r="F447" s="17">
        <v>1610000</v>
      </c>
      <c r="G447" s="17">
        <v>1610000</v>
      </c>
      <c r="H447" s="17">
        <v>1320000</v>
      </c>
      <c r="I447" s="17"/>
      <c r="J447" s="17"/>
      <c r="K447" s="17">
        <f t="shared" si="112"/>
        <v>1320000</v>
      </c>
      <c r="L447" s="21">
        <f t="shared" si="111"/>
        <v>81.987577639751549</v>
      </c>
    </row>
    <row r="448" spans="1:12" ht="11.25" customHeight="1" x14ac:dyDescent="0.25">
      <c r="A448" s="74" t="s">
        <v>372</v>
      </c>
      <c r="B448" s="44" t="s">
        <v>409</v>
      </c>
      <c r="C448" s="44" t="s">
        <v>270</v>
      </c>
      <c r="D448" s="45" t="s">
        <v>498</v>
      </c>
      <c r="E448" s="18" t="s">
        <v>499</v>
      </c>
      <c r="F448" s="17">
        <v>30000</v>
      </c>
      <c r="G448" s="17">
        <v>0</v>
      </c>
      <c r="H448" s="17">
        <v>60000</v>
      </c>
      <c r="I448" s="17"/>
      <c r="J448" s="17"/>
      <c r="K448" s="17">
        <f t="shared" si="112"/>
        <v>60000</v>
      </c>
      <c r="L448" s="21">
        <f t="shared" si="111"/>
        <v>200</v>
      </c>
    </row>
    <row r="449" spans="1:12" ht="11.25" customHeight="1" x14ac:dyDescent="0.25">
      <c r="A449" s="74" t="s">
        <v>372</v>
      </c>
      <c r="B449" s="44" t="s">
        <v>409</v>
      </c>
      <c r="C449" s="44" t="s">
        <v>270</v>
      </c>
      <c r="D449" s="45">
        <v>614417</v>
      </c>
      <c r="E449" s="18" t="s">
        <v>467</v>
      </c>
      <c r="F449" s="17">
        <v>15000</v>
      </c>
      <c r="G449" s="17">
        <v>15000</v>
      </c>
      <c r="H449" s="17">
        <v>20000</v>
      </c>
      <c r="I449" s="17"/>
      <c r="J449" s="17"/>
      <c r="K449" s="17">
        <f t="shared" si="112"/>
        <v>20000</v>
      </c>
      <c r="L449" s="21">
        <f t="shared" si="111"/>
        <v>133.33333333333331</v>
      </c>
    </row>
    <row r="450" spans="1:12" ht="10.5" customHeight="1" x14ac:dyDescent="0.25">
      <c r="A450" s="74" t="s">
        <v>372</v>
      </c>
      <c r="B450" s="44" t="s">
        <v>409</v>
      </c>
      <c r="C450" s="44" t="s">
        <v>270</v>
      </c>
      <c r="D450" s="41">
        <v>614500</v>
      </c>
      <c r="E450" s="41" t="s">
        <v>468</v>
      </c>
      <c r="F450" s="23">
        <f>F451+F452</f>
        <v>215000</v>
      </c>
      <c r="G450" s="23">
        <f>G451</f>
        <v>15000</v>
      </c>
      <c r="H450" s="23">
        <f>H451+H452</f>
        <v>320000</v>
      </c>
      <c r="I450" s="23">
        <f>I451+I452</f>
        <v>0</v>
      </c>
      <c r="J450" s="23">
        <f>J451+J452</f>
        <v>0</v>
      </c>
      <c r="K450" s="23">
        <f>K451+K452</f>
        <v>320000</v>
      </c>
      <c r="L450" s="22">
        <f t="shared" si="111"/>
        <v>148.83720930232559</v>
      </c>
    </row>
    <row r="451" spans="1:12" ht="10.5" customHeight="1" x14ac:dyDescent="0.25">
      <c r="A451" s="74" t="s">
        <v>372</v>
      </c>
      <c r="B451" s="44" t="s">
        <v>409</v>
      </c>
      <c r="C451" s="44" t="s">
        <v>270</v>
      </c>
      <c r="D451" s="43">
        <v>614516</v>
      </c>
      <c r="E451" s="57" t="s">
        <v>464</v>
      </c>
      <c r="F451" s="17">
        <v>15000</v>
      </c>
      <c r="G451" s="17">
        <v>15000</v>
      </c>
      <c r="H451" s="17">
        <v>20000</v>
      </c>
      <c r="I451" s="17"/>
      <c r="J451" s="17"/>
      <c r="K451" s="17">
        <f>H451+I451+J451</f>
        <v>20000</v>
      </c>
      <c r="L451" s="21">
        <f t="shared" si="111"/>
        <v>133.33333333333331</v>
      </c>
    </row>
    <row r="452" spans="1:12" ht="10.5" customHeight="1" x14ac:dyDescent="0.25">
      <c r="A452" s="28">
        <v>10</v>
      </c>
      <c r="B452" s="43">
        <v>101</v>
      </c>
      <c r="C452" s="44" t="s">
        <v>270</v>
      </c>
      <c r="D452" s="43">
        <v>614525</v>
      </c>
      <c r="E452" s="57" t="s">
        <v>547</v>
      </c>
      <c r="F452" s="17">
        <v>200000</v>
      </c>
      <c r="G452" s="17">
        <v>0</v>
      </c>
      <c r="H452" s="17">
        <v>300000</v>
      </c>
      <c r="I452" s="17"/>
      <c r="J452" s="17"/>
      <c r="K452" s="17">
        <f>H452+I452+J452</f>
        <v>300000</v>
      </c>
      <c r="L452" s="21">
        <f t="shared" si="111"/>
        <v>150</v>
      </c>
    </row>
    <row r="453" spans="1:12" ht="11.25" customHeight="1" x14ac:dyDescent="0.25">
      <c r="A453" s="74">
        <v>10</v>
      </c>
      <c r="B453" s="44">
        <v>107</v>
      </c>
      <c r="C453" s="44" t="s">
        <v>270</v>
      </c>
      <c r="D453" s="26">
        <v>615000</v>
      </c>
      <c r="E453" s="26" t="s">
        <v>72</v>
      </c>
      <c r="F453" s="23">
        <f t="shared" ref="F453:K453" si="115">F457+F454+F455+F456</f>
        <v>516418</v>
      </c>
      <c r="G453" s="23">
        <f t="shared" si="115"/>
        <v>154448</v>
      </c>
      <c r="H453" s="23">
        <f t="shared" si="115"/>
        <v>132000</v>
      </c>
      <c r="I453" s="23">
        <f t="shared" si="115"/>
        <v>0</v>
      </c>
      <c r="J453" s="23">
        <f t="shared" si="115"/>
        <v>52738</v>
      </c>
      <c r="K453" s="23">
        <f t="shared" si="115"/>
        <v>184738</v>
      </c>
      <c r="L453" s="22">
        <f t="shared" si="111"/>
        <v>35.772959114515764</v>
      </c>
    </row>
    <row r="454" spans="1:12" ht="22.5" customHeight="1" x14ac:dyDescent="0.25">
      <c r="A454" s="74" t="s">
        <v>372</v>
      </c>
      <c r="B454" s="44" t="s">
        <v>409</v>
      </c>
      <c r="C454" s="44" t="s">
        <v>270</v>
      </c>
      <c r="D454" s="18">
        <v>615211</v>
      </c>
      <c r="E454" s="56" t="s">
        <v>621</v>
      </c>
      <c r="F454" s="17">
        <v>121182</v>
      </c>
      <c r="G454" s="17">
        <v>121182</v>
      </c>
      <c r="H454" s="17">
        <v>130000</v>
      </c>
      <c r="I454" s="17"/>
      <c r="J454" s="17"/>
      <c r="K454" s="17">
        <f t="shared" si="112"/>
        <v>130000</v>
      </c>
      <c r="L454" s="21">
        <f t="shared" si="111"/>
        <v>107.27665824957502</v>
      </c>
    </row>
    <row r="455" spans="1:12" ht="12" customHeight="1" x14ac:dyDescent="0.25">
      <c r="A455" s="74" t="s">
        <v>372</v>
      </c>
      <c r="B455" s="44" t="s">
        <v>409</v>
      </c>
      <c r="C455" s="44" t="s">
        <v>270</v>
      </c>
      <c r="D455" s="18">
        <v>615211</v>
      </c>
      <c r="E455" s="56" t="s">
        <v>551</v>
      </c>
      <c r="F455" s="17">
        <v>278818</v>
      </c>
      <c r="G455" s="23"/>
      <c r="H455" s="17">
        <v>0</v>
      </c>
      <c r="I455" s="17"/>
      <c r="J455" s="17"/>
      <c r="K455" s="17">
        <f t="shared" si="112"/>
        <v>0</v>
      </c>
      <c r="L455" s="21">
        <f t="shared" si="111"/>
        <v>0</v>
      </c>
    </row>
    <row r="456" spans="1:12" ht="21" customHeight="1" x14ac:dyDescent="0.25">
      <c r="A456" s="74" t="s">
        <v>372</v>
      </c>
      <c r="B456" s="44" t="s">
        <v>409</v>
      </c>
      <c r="C456" s="44" t="s">
        <v>270</v>
      </c>
      <c r="D456" s="18">
        <v>615311</v>
      </c>
      <c r="E456" s="19" t="s">
        <v>517</v>
      </c>
      <c r="F456" s="17">
        <v>57988</v>
      </c>
      <c r="G456" s="23"/>
      <c r="H456" s="17"/>
      <c r="I456" s="17"/>
      <c r="J456" s="17">
        <v>0</v>
      </c>
      <c r="K456" s="17">
        <f t="shared" si="112"/>
        <v>0</v>
      </c>
      <c r="L456" s="21">
        <f t="shared" ref="L456:L461" si="116">K456/F456*100</f>
        <v>0</v>
      </c>
    </row>
    <row r="457" spans="1:12" ht="11.25" customHeight="1" x14ac:dyDescent="0.25">
      <c r="A457" s="74">
        <v>10</v>
      </c>
      <c r="B457" s="44">
        <v>107</v>
      </c>
      <c r="C457" s="44" t="s">
        <v>270</v>
      </c>
      <c r="D457" s="18">
        <v>615411</v>
      </c>
      <c r="E457" s="18" t="s">
        <v>371</v>
      </c>
      <c r="F457" s="17">
        <v>58430</v>
      </c>
      <c r="G457" s="17">
        <v>33266</v>
      </c>
      <c r="H457" s="17">
        <v>2000</v>
      </c>
      <c r="I457" s="17"/>
      <c r="J457" s="17">
        <v>52738</v>
      </c>
      <c r="K457" s="17">
        <f t="shared" si="112"/>
        <v>54738</v>
      </c>
      <c r="L457" s="21">
        <f t="shared" si="116"/>
        <v>93.681328084887909</v>
      </c>
    </row>
    <row r="458" spans="1:12" ht="11.25" customHeight="1" x14ac:dyDescent="0.25">
      <c r="A458" s="74">
        <v>10</v>
      </c>
      <c r="B458" s="44">
        <v>107</v>
      </c>
      <c r="C458" s="44" t="s">
        <v>270</v>
      </c>
      <c r="D458" s="58"/>
      <c r="E458" s="58" t="s">
        <v>129</v>
      </c>
      <c r="F458" s="23">
        <f t="shared" ref="F458:K458" si="117">F459+F460+F461</f>
        <v>297504</v>
      </c>
      <c r="G458" s="23">
        <f t="shared" si="117"/>
        <v>28173</v>
      </c>
      <c r="H458" s="23">
        <f t="shared" si="117"/>
        <v>0</v>
      </c>
      <c r="I458" s="23">
        <f t="shared" si="117"/>
        <v>0</v>
      </c>
      <c r="J458" s="23">
        <f t="shared" si="117"/>
        <v>247863</v>
      </c>
      <c r="K458" s="23">
        <f t="shared" si="117"/>
        <v>247863</v>
      </c>
      <c r="L458" s="22">
        <f t="shared" si="116"/>
        <v>83.314173927073256</v>
      </c>
    </row>
    <row r="459" spans="1:12" ht="21.75" customHeight="1" x14ac:dyDescent="0.25">
      <c r="A459" s="74">
        <v>10</v>
      </c>
      <c r="B459" s="44">
        <v>107</v>
      </c>
      <c r="C459" s="44" t="s">
        <v>270</v>
      </c>
      <c r="D459" s="43">
        <v>821213</v>
      </c>
      <c r="E459" s="19" t="s">
        <v>539</v>
      </c>
      <c r="F459" s="17">
        <v>247863</v>
      </c>
      <c r="G459" s="17">
        <v>0</v>
      </c>
      <c r="H459" s="17">
        <v>0</v>
      </c>
      <c r="I459" s="17"/>
      <c r="J459" s="17">
        <v>247863</v>
      </c>
      <c r="K459" s="17">
        <f t="shared" si="112"/>
        <v>247863</v>
      </c>
      <c r="L459" s="21">
        <f t="shared" si="116"/>
        <v>100</v>
      </c>
    </row>
    <row r="460" spans="1:12" ht="11.25" customHeight="1" x14ac:dyDescent="0.25">
      <c r="A460" s="74">
        <v>10</v>
      </c>
      <c r="B460" s="44">
        <v>107</v>
      </c>
      <c r="C460" s="44" t="s">
        <v>270</v>
      </c>
      <c r="D460" s="43">
        <v>821311</v>
      </c>
      <c r="E460" s="18" t="s">
        <v>264</v>
      </c>
      <c r="F460" s="17">
        <v>17000</v>
      </c>
      <c r="G460" s="17"/>
      <c r="H460" s="17">
        <v>0</v>
      </c>
      <c r="I460" s="17"/>
      <c r="J460" s="17"/>
      <c r="K460" s="17">
        <f t="shared" si="112"/>
        <v>0</v>
      </c>
      <c r="L460" s="21">
        <f t="shared" si="116"/>
        <v>0</v>
      </c>
    </row>
    <row r="461" spans="1:12" ht="12" customHeight="1" x14ac:dyDescent="0.25">
      <c r="A461" s="74">
        <v>10</v>
      </c>
      <c r="B461" s="44">
        <v>107</v>
      </c>
      <c r="C461" s="44" t="s">
        <v>270</v>
      </c>
      <c r="D461" s="43">
        <v>821312</v>
      </c>
      <c r="E461" s="18" t="s">
        <v>265</v>
      </c>
      <c r="F461" s="17">
        <v>32641</v>
      </c>
      <c r="G461" s="17">
        <v>28173</v>
      </c>
      <c r="H461" s="17">
        <v>0</v>
      </c>
      <c r="I461" s="17"/>
      <c r="J461" s="17">
        <v>0</v>
      </c>
      <c r="K461" s="17">
        <f t="shared" si="112"/>
        <v>0</v>
      </c>
      <c r="L461" s="21">
        <f t="shared" si="116"/>
        <v>0</v>
      </c>
    </row>
    <row r="462" spans="1:12" ht="10.5" customHeight="1" x14ac:dyDescent="0.25">
      <c r="A462" s="133"/>
      <c r="B462" s="134"/>
      <c r="C462" s="134"/>
      <c r="D462" s="135"/>
      <c r="E462" s="136" t="s">
        <v>347</v>
      </c>
      <c r="F462" s="137">
        <v>8</v>
      </c>
      <c r="G462" s="138"/>
      <c r="H462" s="138"/>
      <c r="I462" s="138"/>
      <c r="J462" s="138"/>
      <c r="K462" s="138"/>
      <c r="L462" s="139"/>
    </row>
    <row r="463" spans="1:12" ht="12" customHeight="1" x14ac:dyDescent="0.25">
      <c r="A463" s="440" t="s">
        <v>427</v>
      </c>
      <c r="B463" s="440"/>
      <c r="C463" s="440"/>
      <c r="D463" s="440"/>
      <c r="E463" s="440"/>
    </row>
    <row r="464" spans="1:12" ht="23.25" customHeight="1" x14ac:dyDescent="0.25">
      <c r="A464" s="426" t="s">
        <v>77</v>
      </c>
      <c r="B464" s="424" t="s">
        <v>267</v>
      </c>
      <c r="C464" s="424" t="s">
        <v>268</v>
      </c>
      <c r="D464" s="435" t="s">
        <v>269</v>
      </c>
      <c r="E464" s="429" t="s">
        <v>78</v>
      </c>
      <c r="F464" s="432" t="s">
        <v>501</v>
      </c>
      <c r="G464" s="432" t="s">
        <v>556</v>
      </c>
      <c r="H464" s="429" t="s">
        <v>555</v>
      </c>
      <c r="I464" s="429"/>
      <c r="J464" s="429"/>
      <c r="K464" s="429"/>
      <c r="L464" s="430" t="s">
        <v>290</v>
      </c>
    </row>
    <row r="465" spans="1:12" ht="37.5" customHeight="1" x14ac:dyDescent="0.25">
      <c r="A465" s="427"/>
      <c r="B465" s="425"/>
      <c r="C465" s="425"/>
      <c r="D465" s="436"/>
      <c r="E465" s="434"/>
      <c r="F465" s="433"/>
      <c r="G465" s="433"/>
      <c r="H465" s="33" t="s">
        <v>285</v>
      </c>
      <c r="I465" s="33" t="s">
        <v>286</v>
      </c>
      <c r="J465" s="33" t="s">
        <v>287</v>
      </c>
      <c r="K465" s="34" t="s">
        <v>288</v>
      </c>
      <c r="L465" s="431"/>
    </row>
    <row r="466" spans="1:12" ht="9" customHeight="1" x14ac:dyDescent="0.25">
      <c r="A466" s="35">
        <v>1</v>
      </c>
      <c r="B466" s="36">
        <v>2</v>
      </c>
      <c r="C466" s="36">
        <v>3</v>
      </c>
      <c r="D466" s="37">
        <v>4</v>
      </c>
      <c r="E466" s="36">
        <v>5</v>
      </c>
      <c r="F466" s="37">
        <v>6</v>
      </c>
      <c r="G466" s="37">
        <v>7</v>
      </c>
      <c r="H466" s="37">
        <v>8</v>
      </c>
      <c r="I466" s="37">
        <v>9</v>
      </c>
      <c r="J466" s="37">
        <v>10</v>
      </c>
      <c r="K466" s="37">
        <v>11</v>
      </c>
      <c r="L466" s="38">
        <v>12</v>
      </c>
    </row>
    <row r="467" spans="1:12" ht="11.25" customHeight="1" x14ac:dyDescent="0.25">
      <c r="A467" s="70"/>
      <c r="B467" s="71"/>
      <c r="C467" s="71"/>
      <c r="D467" s="72"/>
      <c r="E467" s="73" t="s">
        <v>136</v>
      </c>
      <c r="F467" s="23">
        <f t="shared" ref="F467:K467" si="118">F468+F471+F479+F481+F538+F542+F550+F563+F561</f>
        <v>2669742</v>
      </c>
      <c r="G467" s="23">
        <f t="shared" si="118"/>
        <v>1539609</v>
      </c>
      <c r="H467" s="23">
        <f t="shared" si="118"/>
        <v>2945505</v>
      </c>
      <c r="I467" s="23">
        <f t="shared" si="118"/>
        <v>0</v>
      </c>
      <c r="J467" s="23">
        <f t="shared" si="118"/>
        <v>69241</v>
      </c>
      <c r="K467" s="23">
        <f t="shared" si="118"/>
        <v>3014746</v>
      </c>
      <c r="L467" s="22">
        <f t="shared" ref="L467:L501" si="119">K467/F467*100</f>
        <v>112.92274684220422</v>
      </c>
    </row>
    <row r="468" spans="1:12" ht="11.25" customHeight="1" x14ac:dyDescent="0.25">
      <c r="A468" s="74">
        <v>10</v>
      </c>
      <c r="B468" s="44">
        <v>108</v>
      </c>
      <c r="C468" s="44" t="s">
        <v>270</v>
      </c>
      <c r="D468" s="26">
        <v>611100</v>
      </c>
      <c r="E468" s="26" t="s">
        <v>338</v>
      </c>
      <c r="F468" s="23">
        <f>F469+F470</f>
        <v>631451</v>
      </c>
      <c r="G468" s="23">
        <f>G469+G470</f>
        <v>485430</v>
      </c>
      <c r="H468" s="23">
        <f>H469+H470</f>
        <v>683798</v>
      </c>
      <c r="I468" s="23">
        <f>I469+I470</f>
        <v>0</v>
      </c>
      <c r="J468" s="23">
        <f>J469+J470</f>
        <v>0</v>
      </c>
      <c r="K468" s="23">
        <f>H468+I468+J468</f>
        <v>683798</v>
      </c>
      <c r="L468" s="22">
        <f t="shared" si="119"/>
        <v>108.28995440659688</v>
      </c>
    </row>
    <row r="469" spans="1:12" ht="11.25" customHeight="1" x14ac:dyDescent="0.25">
      <c r="A469" s="74">
        <v>10</v>
      </c>
      <c r="B469" s="44">
        <v>108</v>
      </c>
      <c r="C469" s="44" t="s">
        <v>270</v>
      </c>
      <c r="D469" s="18">
        <v>611111</v>
      </c>
      <c r="E469" s="18" t="s">
        <v>339</v>
      </c>
      <c r="F469" s="17">
        <v>435699</v>
      </c>
      <c r="G469" s="17">
        <v>334947</v>
      </c>
      <c r="H469" s="17">
        <v>473765</v>
      </c>
      <c r="I469" s="17"/>
      <c r="J469" s="17"/>
      <c r="K469" s="17">
        <f>H469+I469+J469</f>
        <v>473765</v>
      </c>
      <c r="L469" s="21">
        <f t="shared" si="119"/>
        <v>108.73676551931494</v>
      </c>
    </row>
    <row r="470" spans="1:12" ht="11.25" customHeight="1" x14ac:dyDescent="0.25">
      <c r="A470" s="74">
        <v>10</v>
      </c>
      <c r="B470" s="44">
        <v>108</v>
      </c>
      <c r="C470" s="44" t="s">
        <v>270</v>
      </c>
      <c r="D470" s="18">
        <v>611130</v>
      </c>
      <c r="E470" s="18" t="s">
        <v>340</v>
      </c>
      <c r="F470" s="17">
        <v>195752</v>
      </c>
      <c r="G470" s="17">
        <v>150483</v>
      </c>
      <c r="H470" s="17">
        <v>210033</v>
      </c>
      <c r="I470" s="17"/>
      <c r="J470" s="17"/>
      <c r="K470" s="17">
        <f>H470+I470+J470</f>
        <v>210033</v>
      </c>
      <c r="L470" s="21">
        <f t="shared" si="119"/>
        <v>107.29545547427357</v>
      </c>
    </row>
    <row r="471" spans="1:12" ht="11.25" customHeight="1" x14ac:dyDescent="0.25">
      <c r="A471" s="74">
        <v>10</v>
      </c>
      <c r="B471" s="44">
        <v>108</v>
      </c>
      <c r="C471" s="44" t="s">
        <v>270</v>
      </c>
      <c r="D471" s="26">
        <v>611200</v>
      </c>
      <c r="E471" s="26" t="s">
        <v>341</v>
      </c>
      <c r="F471" s="23">
        <f>F472+F473+F474+F475+F477+F478+F476</f>
        <v>156922</v>
      </c>
      <c r="G471" s="23">
        <f>G472+G473+G474+G475+G477+G478+G476</f>
        <v>109217</v>
      </c>
      <c r="H471" s="23">
        <f>H472+H473+H474+H475+H477+H478+H476</f>
        <v>178120</v>
      </c>
      <c r="I471" s="23">
        <f>I472+I473+I474+I475+I477+I478</f>
        <v>0</v>
      </c>
      <c r="J471" s="23">
        <f>J472+J473+J474+J475+J477+J478</f>
        <v>0</v>
      </c>
      <c r="K471" s="23">
        <f>K472+K473+K474+K475+K477+K478+K476</f>
        <v>178120</v>
      </c>
      <c r="L471" s="22">
        <f t="shared" si="119"/>
        <v>113.50862211799493</v>
      </c>
    </row>
    <row r="472" spans="1:12" ht="11.25" customHeight="1" x14ac:dyDescent="0.25">
      <c r="A472" s="74">
        <v>10</v>
      </c>
      <c r="B472" s="44">
        <v>108</v>
      </c>
      <c r="C472" s="44" t="s">
        <v>270</v>
      </c>
      <c r="D472" s="18">
        <v>611211</v>
      </c>
      <c r="E472" s="18" t="s">
        <v>49</v>
      </c>
      <c r="F472" s="17">
        <v>9598</v>
      </c>
      <c r="G472" s="17">
        <v>7330</v>
      </c>
      <c r="H472" s="17">
        <v>11000</v>
      </c>
      <c r="I472" s="17"/>
      <c r="J472" s="17"/>
      <c r="K472" s="17">
        <f t="shared" ref="K472:K481" si="120">H472+I472+J472</f>
        <v>11000</v>
      </c>
      <c r="L472" s="21">
        <f t="shared" si="119"/>
        <v>114.60720983538238</v>
      </c>
    </row>
    <row r="473" spans="1:12" ht="11.25" customHeight="1" x14ac:dyDescent="0.25">
      <c r="A473" s="74">
        <v>10</v>
      </c>
      <c r="B473" s="44">
        <v>108</v>
      </c>
      <c r="C473" s="44" t="s">
        <v>270</v>
      </c>
      <c r="D473" s="18">
        <v>611221</v>
      </c>
      <c r="E473" s="18" t="s">
        <v>50</v>
      </c>
      <c r="F473" s="17">
        <v>68224</v>
      </c>
      <c r="G473" s="17">
        <v>49287</v>
      </c>
      <c r="H473" s="17">
        <v>73920</v>
      </c>
      <c r="I473" s="17"/>
      <c r="J473" s="17"/>
      <c r="K473" s="17">
        <f t="shared" si="120"/>
        <v>73920</v>
      </c>
      <c r="L473" s="21">
        <f t="shared" si="119"/>
        <v>108.34896810506567</v>
      </c>
    </row>
    <row r="474" spans="1:12" ht="11.25" customHeight="1" x14ac:dyDescent="0.25">
      <c r="A474" s="74">
        <v>10</v>
      </c>
      <c r="B474" s="44">
        <v>108</v>
      </c>
      <c r="C474" s="44" t="s">
        <v>270</v>
      </c>
      <c r="D474" s="18">
        <v>611224</v>
      </c>
      <c r="E474" s="18" t="s">
        <v>51</v>
      </c>
      <c r="F474" s="17">
        <v>16000</v>
      </c>
      <c r="G474" s="17">
        <v>15097</v>
      </c>
      <c r="H474" s="17">
        <v>17600</v>
      </c>
      <c r="I474" s="17"/>
      <c r="J474" s="17"/>
      <c r="K474" s="17">
        <f t="shared" si="120"/>
        <v>17600</v>
      </c>
      <c r="L474" s="21">
        <f t="shared" si="119"/>
        <v>110.00000000000001</v>
      </c>
    </row>
    <row r="475" spans="1:12" ht="11.25" customHeight="1" x14ac:dyDescent="0.25">
      <c r="A475" s="74">
        <v>10</v>
      </c>
      <c r="B475" s="44">
        <v>108</v>
      </c>
      <c r="C475" s="44" t="s">
        <v>270</v>
      </c>
      <c r="D475" s="18">
        <v>611225</v>
      </c>
      <c r="E475" s="18" t="s">
        <v>52</v>
      </c>
      <c r="F475" s="17">
        <v>19000</v>
      </c>
      <c r="G475" s="17">
        <v>4961</v>
      </c>
      <c r="H475" s="17">
        <v>18000</v>
      </c>
      <c r="I475" s="17"/>
      <c r="J475" s="17"/>
      <c r="K475" s="17">
        <f t="shared" si="120"/>
        <v>18000</v>
      </c>
      <c r="L475" s="21">
        <f t="shared" si="119"/>
        <v>94.73684210526315</v>
      </c>
    </row>
    <row r="476" spans="1:12" ht="11.25" customHeight="1" x14ac:dyDescent="0.25">
      <c r="A476" s="74" t="s">
        <v>372</v>
      </c>
      <c r="B476" s="44" t="s">
        <v>405</v>
      </c>
      <c r="C476" s="44" t="s">
        <v>270</v>
      </c>
      <c r="D476" s="18">
        <v>611226</v>
      </c>
      <c r="E476" s="18" t="s">
        <v>479</v>
      </c>
      <c r="F476" s="17">
        <v>9100</v>
      </c>
      <c r="G476" s="17">
        <v>3100</v>
      </c>
      <c r="H476" s="17">
        <v>9600</v>
      </c>
      <c r="I476" s="17"/>
      <c r="J476" s="17"/>
      <c r="K476" s="17">
        <f t="shared" si="120"/>
        <v>9600</v>
      </c>
      <c r="L476" s="21">
        <f t="shared" si="119"/>
        <v>105.4945054945055</v>
      </c>
    </row>
    <row r="477" spans="1:12" ht="11.25" customHeight="1" x14ac:dyDescent="0.25">
      <c r="A477" s="74">
        <v>10</v>
      </c>
      <c r="B477" s="44">
        <v>108</v>
      </c>
      <c r="C477" s="44" t="s">
        <v>270</v>
      </c>
      <c r="D477" s="18">
        <v>611227</v>
      </c>
      <c r="E477" s="18" t="s">
        <v>53</v>
      </c>
      <c r="F477" s="17">
        <v>30000</v>
      </c>
      <c r="G477" s="17">
        <v>27540</v>
      </c>
      <c r="H477" s="17">
        <v>40000</v>
      </c>
      <c r="I477" s="17"/>
      <c r="J477" s="17"/>
      <c r="K477" s="17">
        <f t="shared" si="120"/>
        <v>40000</v>
      </c>
      <c r="L477" s="21">
        <f t="shared" si="119"/>
        <v>133.33333333333331</v>
      </c>
    </row>
    <row r="478" spans="1:12" ht="11.25" customHeight="1" x14ac:dyDescent="0.25">
      <c r="A478" s="74">
        <v>10</v>
      </c>
      <c r="B478" s="44">
        <v>108</v>
      </c>
      <c r="C478" s="44" t="s">
        <v>270</v>
      </c>
      <c r="D478" s="18">
        <v>611229</v>
      </c>
      <c r="E478" s="18" t="s">
        <v>131</v>
      </c>
      <c r="F478" s="17">
        <v>5000</v>
      </c>
      <c r="G478" s="17">
        <v>1902</v>
      </c>
      <c r="H478" s="17">
        <v>8000</v>
      </c>
      <c r="I478" s="17"/>
      <c r="J478" s="17"/>
      <c r="K478" s="17">
        <f t="shared" si="120"/>
        <v>8000</v>
      </c>
      <c r="L478" s="21">
        <f t="shared" si="119"/>
        <v>160</v>
      </c>
    </row>
    <row r="479" spans="1:12" ht="11.25" customHeight="1" x14ac:dyDescent="0.25">
      <c r="A479" s="74">
        <v>10</v>
      </c>
      <c r="B479" s="44">
        <v>108</v>
      </c>
      <c r="C479" s="44" t="s">
        <v>270</v>
      </c>
      <c r="D479" s="26">
        <v>612000</v>
      </c>
      <c r="E479" s="26" t="s">
        <v>342</v>
      </c>
      <c r="F479" s="23">
        <f>F480</f>
        <v>66303</v>
      </c>
      <c r="G479" s="23">
        <f>G480</f>
        <v>50971</v>
      </c>
      <c r="H479" s="23">
        <f>H480</f>
        <v>71077</v>
      </c>
      <c r="I479" s="23">
        <f>I480</f>
        <v>0</v>
      </c>
      <c r="J479" s="23">
        <f>J480</f>
        <v>0</v>
      </c>
      <c r="K479" s="23">
        <f t="shared" si="120"/>
        <v>71077</v>
      </c>
      <c r="L479" s="22">
        <f t="shared" si="119"/>
        <v>107.20027751383799</v>
      </c>
    </row>
    <row r="480" spans="1:12" ht="11.25" customHeight="1" x14ac:dyDescent="0.25">
      <c r="A480" s="74">
        <v>10</v>
      </c>
      <c r="B480" s="44">
        <v>108</v>
      </c>
      <c r="C480" s="44" t="s">
        <v>270</v>
      </c>
      <c r="D480" s="18">
        <v>612110</v>
      </c>
      <c r="E480" s="18" t="s">
        <v>342</v>
      </c>
      <c r="F480" s="17">
        <v>66303</v>
      </c>
      <c r="G480" s="17">
        <v>50971</v>
      </c>
      <c r="H480" s="17">
        <v>71077</v>
      </c>
      <c r="I480" s="17"/>
      <c r="J480" s="17"/>
      <c r="K480" s="17">
        <f t="shared" si="120"/>
        <v>71077</v>
      </c>
      <c r="L480" s="21">
        <f t="shared" si="119"/>
        <v>107.20027751383799</v>
      </c>
    </row>
    <row r="481" spans="1:12" ht="11.25" customHeight="1" x14ac:dyDescent="0.25">
      <c r="A481" s="74">
        <v>10</v>
      </c>
      <c r="B481" s="44">
        <v>108</v>
      </c>
      <c r="C481" s="44" t="s">
        <v>270</v>
      </c>
      <c r="D481" s="26">
        <v>613000</v>
      </c>
      <c r="E481" s="26" t="s">
        <v>343</v>
      </c>
      <c r="F481" s="23">
        <f>F482+F485+F489+F497+F505+F509+F511+F519+F523</f>
        <v>417625</v>
      </c>
      <c r="G481" s="23">
        <f>G482+G485+G489+G497+G505+G509+G511+G519+G523</f>
        <v>227479</v>
      </c>
      <c r="H481" s="23">
        <f>H482+H485+H489+H497+H505+H509+H511+H519+H523</f>
        <v>488750</v>
      </c>
      <c r="I481" s="23">
        <f>I482+I485+I489+I497+I505+I509+I511+I519+I523</f>
        <v>0</v>
      </c>
      <c r="J481" s="23">
        <f>J482+J485+J489+J497+J505+J509+J511+J519+J523</f>
        <v>500</v>
      </c>
      <c r="K481" s="23">
        <f t="shared" si="120"/>
        <v>489250</v>
      </c>
      <c r="L481" s="22">
        <f t="shared" si="119"/>
        <v>117.15055372642922</v>
      </c>
    </row>
    <row r="482" spans="1:12" ht="11.25" customHeight="1" x14ac:dyDescent="0.25">
      <c r="A482" s="74">
        <v>10</v>
      </c>
      <c r="B482" s="44">
        <v>109</v>
      </c>
      <c r="C482" s="44" t="s">
        <v>270</v>
      </c>
      <c r="D482" s="26">
        <v>613100</v>
      </c>
      <c r="E482" s="26" t="s">
        <v>344</v>
      </c>
      <c r="F482" s="23">
        <f t="shared" ref="F482:K482" si="121">F483+F484</f>
        <v>17000</v>
      </c>
      <c r="G482" s="23">
        <f t="shared" si="121"/>
        <v>14533</v>
      </c>
      <c r="H482" s="23">
        <f t="shared" si="121"/>
        <v>28000</v>
      </c>
      <c r="I482" s="23">
        <f t="shared" si="121"/>
        <v>0</v>
      </c>
      <c r="J482" s="23">
        <f t="shared" si="121"/>
        <v>0</v>
      </c>
      <c r="K482" s="23">
        <f t="shared" si="121"/>
        <v>28000</v>
      </c>
      <c r="L482" s="21">
        <f t="shared" si="119"/>
        <v>164.70588235294116</v>
      </c>
    </row>
    <row r="483" spans="1:12" ht="11.25" customHeight="1" x14ac:dyDescent="0.25">
      <c r="A483" s="74">
        <v>10</v>
      </c>
      <c r="B483" s="44">
        <v>108</v>
      </c>
      <c r="C483" s="44" t="s">
        <v>270</v>
      </c>
      <c r="D483" s="18">
        <v>613100</v>
      </c>
      <c r="E483" s="18" t="s">
        <v>344</v>
      </c>
      <c r="F483" s="17">
        <v>2000</v>
      </c>
      <c r="G483" s="17">
        <v>1186</v>
      </c>
      <c r="H483" s="17">
        <v>3000</v>
      </c>
      <c r="I483" s="17"/>
      <c r="J483" s="17"/>
      <c r="K483" s="17">
        <f>H483+I483+J483</f>
        <v>3000</v>
      </c>
      <c r="L483" s="21">
        <f t="shared" si="119"/>
        <v>150</v>
      </c>
    </row>
    <row r="484" spans="1:12" ht="11.25" customHeight="1" x14ac:dyDescent="0.25">
      <c r="A484" s="74">
        <v>10</v>
      </c>
      <c r="B484" s="44">
        <v>108</v>
      </c>
      <c r="C484" s="44" t="s">
        <v>270</v>
      </c>
      <c r="D484" s="45">
        <v>613115</v>
      </c>
      <c r="E484" s="18" t="s">
        <v>362</v>
      </c>
      <c r="F484" s="17">
        <v>15000</v>
      </c>
      <c r="G484" s="17">
        <v>13347</v>
      </c>
      <c r="H484" s="17">
        <v>25000</v>
      </c>
      <c r="I484" s="17"/>
      <c r="J484" s="17"/>
      <c r="K484" s="17">
        <f>H484+I484+J484</f>
        <v>25000</v>
      </c>
      <c r="L484" s="21">
        <f t="shared" si="119"/>
        <v>166.66666666666669</v>
      </c>
    </row>
    <row r="485" spans="1:12" ht="11.25" customHeight="1" x14ac:dyDescent="0.25">
      <c r="A485" s="74">
        <v>10</v>
      </c>
      <c r="B485" s="44" t="s">
        <v>405</v>
      </c>
      <c r="C485" s="44" t="s">
        <v>270</v>
      </c>
      <c r="D485" s="48">
        <v>613200</v>
      </c>
      <c r="E485" s="26" t="s">
        <v>59</v>
      </c>
      <c r="F485" s="23">
        <f t="shared" ref="F485:K485" si="122">F487+F488+F486</f>
        <v>44000</v>
      </c>
      <c r="G485" s="23">
        <f t="shared" si="122"/>
        <v>22868</v>
      </c>
      <c r="H485" s="23">
        <f t="shared" si="122"/>
        <v>46000</v>
      </c>
      <c r="I485" s="23">
        <f t="shared" si="122"/>
        <v>0</v>
      </c>
      <c r="J485" s="23">
        <f t="shared" si="122"/>
        <v>0</v>
      </c>
      <c r="K485" s="23">
        <f t="shared" si="122"/>
        <v>46000</v>
      </c>
      <c r="L485" s="21">
        <f t="shared" si="119"/>
        <v>104.54545454545455</v>
      </c>
    </row>
    <row r="486" spans="1:12" ht="11.25" customHeight="1" x14ac:dyDescent="0.25">
      <c r="A486" s="20">
        <v>10</v>
      </c>
      <c r="B486" s="14">
        <v>101</v>
      </c>
      <c r="C486" s="168" t="s">
        <v>270</v>
      </c>
      <c r="D486" s="167">
        <v>613211</v>
      </c>
      <c r="E486" s="16" t="s">
        <v>502</v>
      </c>
      <c r="F486" s="17">
        <v>3000</v>
      </c>
      <c r="G486" s="15">
        <v>151</v>
      </c>
      <c r="H486" s="17">
        <v>1000</v>
      </c>
      <c r="I486" s="23"/>
      <c r="J486" s="23"/>
      <c r="K486" s="17">
        <f>H486+I486+J486</f>
        <v>1000</v>
      </c>
      <c r="L486" s="21">
        <f t="shared" si="119"/>
        <v>33.333333333333329</v>
      </c>
    </row>
    <row r="487" spans="1:12" ht="11.25" customHeight="1" x14ac:dyDescent="0.25">
      <c r="A487" s="74">
        <v>10</v>
      </c>
      <c r="B487" s="44" t="s">
        <v>405</v>
      </c>
      <c r="C487" s="44" t="s">
        <v>270</v>
      </c>
      <c r="D487" s="45">
        <v>613211</v>
      </c>
      <c r="E487" s="18" t="s">
        <v>85</v>
      </c>
      <c r="F487" s="17">
        <v>26000</v>
      </c>
      <c r="G487" s="17">
        <v>22717</v>
      </c>
      <c r="H487" s="17">
        <v>30000</v>
      </c>
      <c r="I487" s="17"/>
      <c r="J487" s="17"/>
      <c r="K487" s="17">
        <f>H487+I487+J487</f>
        <v>30000</v>
      </c>
      <c r="L487" s="21">
        <f t="shared" si="119"/>
        <v>115.38461538461537</v>
      </c>
    </row>
    <row r="488" spans="1:12" ht="11.25" customHeight="1" x14ac:dyDescent="0.25">
      <c r="A488" s="74">
        <v>10</v>
      </c>
      <c r="B488" s="44" t="s">
        <v>405</v>
      </c>
      <c r="C488" s="44" t="s">
        <v>270</v>
      </c>
      <c r="D488" s="45">
        <v>613212</v>
      </c>
      <c r="E488" s="18" t="s">
        <v>217</v>
      </c>
      <c r="F488" s="17">
        <v>15000</v>
      </c>
      <c r="G488" s="17">
        <v>0</v>
      </c>
      <c r="H488" s="17">
        <v>15000</v>
      </c>
      <c r="I488" s="17"/>
      <c r="J488" s="17"/>
      <c r="K488" s="17">
        <f>H488+I488+J488</f>
        <v>15000</v>
      </c>
      <c r="L488" s="21">
        <f t="shared" si="119"/>
        <v>100</v>
      </c>
    </row>
    <row r="489" spans="1:12" ht="11.25" customHeight="1" x14ac:dyDescent="0.25">
      <c r="A489" s="74">
        <v>10</v>
      </c>
      <c r="B489" s="44" t="s">
        <v>405</v>
      </c>
      <c r="C489" s="44" t="s">
        <v>270</v>
      </c>
      <c r="D489" s="48">
        <v>613300</v>
      </c>
      <c r="E489" s="26" t="s">
        <v>60</v>
      </c>
      <c r="F489" s="23">
        <f t="shared" ref="F489:K489" si="123">SUM(F490:F496)</f>
        <v>63700</v>
      </c>
      <c r="G489" s="23">
        <f t="shared" si="123"/>
        <v>32943</v>
      </c>
      <c r="H489" s="23">
        <f t="shared" si="123"/>
        <v>65700</v>
      </c>
      <c r="I489" s="23">
        <f t="shared" si="123"/>
        <v>0</v>
      </c>
      <c r="J489" s="23">
        <f t="shared" si="123"/>
        <v>0</v>
      </c>
      <c r="K489" s="23">
        <f t="shared" si="123"/>
        <v>65700</v>
      </c>
      <c r="L489" s="21">
        <f t="shared" si="119"/>
        <v>103.13971742543171</v>
      </c>
    </row>
    <row r="490" spans="1:12" ht="11.25" customHeight="1" x14ac:dyDescent="0.25">
      <c r="A490" s="20">
        <v>10</v>
      </c>
      <c r="B490" s="14">
        <v>101</v>
      </c>
      <c r="C490" s="168" t="s">
        <v>270</v>
      </c>
      <c r="D490" s="169">
        <v>613300</v>
      </c>
      <c r="E490" s="16" t="s">
        <v>503</v>
      </c>
      <c r="F490" s="17">
        <v>3000</v>
      </c>
      <c r="G490" s="17">
        <v>49</v>
      </c>
      <c r="H490" s="17">
        <v>2000</v>
      </c>
      <c r="I490" s="17"/>
      <c r="J490" s="17"/>
      <c r="K490" s="17">
        <f t="shared" ref="K490:K496" si="124">H490+I490+J490</f>
        <v>2000</v>
      </c>
      <c r="L490" s="21">
        <f t="shared" si="119"/>
        <v>66.666666666666657</v>
      </c>
    </row>
    <row r="491" spans="1:12" ht="11.25" customHeight="1" x14ac:dyDescent="0.25">
      <c r="A491" s="74">
        <v>10</v>
      </c>
      <c r="B491" s="44" t="s">
        <v>405</v>
      </c>
      <c r="C491" s="44" t="s">
        <v>270</v>
      </c>
      <c r="D491" s="18">
        <v>613311</v>
      </c>
      <c r="E491" s="18" t="s">
        <v>171</v>
      </c>
      <c r="F491" s="17">
        <v>10000</v>
      </c>
      <c r="G491" s="17">
        <v>6357</v>
      </c>
      <c r="H491" s="17">
        <v>10000</v>
      </c>
      <c r="I491" s="17"/>
      <c r="J491" s="17"/>
      <c r="K491" s="17">
        <f t="shared" si="124"/>
        <v>10000</v>
      </c>
      <c r="L491" s="21">
        <f t="shared" si="119"/>
        <v>100</v>
      </c>
    </row>
    <row r="492" spans="1:12" ht="11.25" customHeight="1" x14ac:dyDescent="0.25">
      <c r="A492" s="74">
        <v>10</v>
      </c>
      <c r="B492" s="44" t="s">
        <v>405</v>
      </c>
      <c r="C492" s="44" t="s">
        <v>270</v>
      </c>
      <c r="D492" s="18">
        <v>613312</v>
      </c>
      <c r="E492" s="18" t="s">
        <v>172</v>
      </c>
      <c r="F492" s="17">
        <v>5200</v>
      </c>
      <c r="G492" s="17">
        <v>3749</v>
      </c>
      <c r="H492" s="17">
        <v>5200</v>
      </c>
      <c r="I492" s="17"/>
      <c r="J492" s="17"/>
      <c r="K492" s="17">
        <f t="shared" si="124"/>
        <v>5200</v>
      </c>
      <c r="L492" s="21">
        <f t="shared" si="119"/>
        <v>100</v>
      </c>
    </row>
    <row r="493" spans="1:12" ht="11.25" customHeight="1" x14ac:dyDescent="0.25">
      <c r="A493" s="74">
        <v>10</v>
      </c>
      <c r="B493" s="44" t="s">
        <v>405</v>
      </c>
      <c r="C493" s="44" t="s">
        <v>270</v>
      </c>
      <c r="D493" s="18">
        <v>613314</v>
      </c>
      <c r="E493" s="18" t="s">
        <v>150</v>
      </c>
      <c r="F493" s="17">
        <v>30000</v>
      </c>
      <c r="G493" s="17">
        <v>13337</v>
      </c>
      <c r="H493" s="17">
        <v>30000</v>
      </c>
      <c r="I493" s="17"/>
      <c r="J493" s="17"/>
      <c r="K493" s="17">
        <f t="shared" si="124"/>
        <v>30000</v>
      </c>
      <c r="L493" s="21">
        <f t="shared" si="119"/>
        <v>100</v>
      </c>
    </row>
    <row r="494" spans="1:12" ht="11.25" customHeight="1" x14ac:dyDescent="0.25">
      <c r="A494" s="74">
        <v>10</v>
      </c>
      <c r="B494" s="44" t="s">
        <v>405</v>
      </c>
      <c r="C494" s="44" t="s">
        <v>270</v>
      </c>
      <c r="D494" s="18">
        <v>613316</v>
      </c>
      <c r="E494" s="18" t="s">
        <v>560</v>
      </c>
      <c r="F494" s="17">
        <v>500</v>
      </c>
      <c r="G494" s="17">
        <v>864</v>
      </c>
      <c r="H494" s="17">
        <v>3500</v>
      </c>
      <c r="I494" s="17"/>
      <c r="J494" s="17"/>
      <c r="K494" s="17">
        <f t="shared" si="124"/>
        <v>3500</v>
      </c>
      <c r="L494" s="21">
        <f t="shared" si="119"/>
        <v>700</v>
      </c>
    </row>
    <row r="495" spans="1:12" ht="11.25" customHeight="1" x14ac:dyDescent="0.25">
      <c r="A495" s="74">
        <v>10</v>
      </c>
      <c r="B495" s="44" t="s">
        <v>405</v>
      </c>
      <c r="C495" s="44" t="s">
        <v>270</v>
      </c>
      <c r="D495" s="18">
        <v>613321</v>
      </c>
      <c r="E495" s="18" t="s">
        <v>115</v>
      </c>
      <c r="F495" s="17">
        <v>12000</v>
      </c>
      <c r="G495" s="17">
        <v>7498</v>
      </c>
      <c r="H495" s="17">
        <v>12000</v>
      </c>
      <c r="I495" s="17"/>
      <c r="J495" s="17"/>
      <c r="K495" s="17">
        <f t="shared" si="124"/>
        <v>12000</v>
      </c>
      <c r="L495" s="21">
        <f t="shared" si="119"/>
        <v>100</v>
      </c>
    </row>
    <row r="496" spans="1:12" ht="11.25" customHeight="1" x14ac:dyDescent="0.25">
      <c r="A496" s="74" t="s">
        <v>372</v>
      </c>
      <c r="B496" s="44" t="s">
        <v>405</v>
      </c>
      <c r="C496" s="44" t="s">
        <v>270</v>
      </c>
      <c r="D496" s="18">
        <v>613327</v>
      </c>
      <c r="E496" s="18" t="s">
        <v>423</v>
      </c>
      <c r="F496" s="17">
        <v>3000</v>
      </c>
      <c r="G496" s="17">
        <v>1089</v>
      </c>
      <c r="H496" s="17">
        <v>3000</v>
      </c>
      <c r="I496" s="17"/>
      <c r="J496" s="17"/>
      <c r="K496" s="17">
        <f t="shared" si="124"/>
        <v>3000</v>
      </c>
      <c r="L496" s="21">
        <f t="shared" si="119"/>
        <v>100</v>
      </c>
    </row>
    <row r="497" spans="1:12" ht="11.25" customHeight="1" x14ac:dyDescent="0.25">
      <c r="A497" s="74">
        <v>10</v>
      </c>
      <c r="B497" s="44" t="s">
        <v>405</v>
      </c>
      <c r="C497" s="44" t="s">
        <v>270</v>
      </c>
      <c r="D497" s="26">
        <v>613400</v>
      </c>
      <c r="E497" s="26" t="s">
        <v>61</v>
      </c>
      <c r="F497" s="23">
        <f t="shared" ref="F497:K497" si="125">SUM(F498:F504)</f>
        <v>43300</v>
      </c>
      <c r="G497" s="23">
        <f t="shared" si="125"/>
        <v>29121</v>
      </c>
      <c r="H497" s="23">
        <f t="shared" si="125"/>
        <v>55000</v>
      </c>
      <c r="I497" s="23">
        <f t="shared" si="125"/>
        <v>0</v>
      </c>
      <c r="J497" s="23">
        <f t="shared" si="125"/>
        <v>0</v>
      </c>
      <c r="K497" s="23">
        <f t="shared" si="125"/>
        <v>55000</v>
      </c>
      <c r="L497" s="21">
        <f t="shared" si="119"/>
        <v>127.02078521939954</v>
      </c>
    </row>
    <row r="498" spans="1:12" ht="11.25" customHeight="1" x14ac:dyDescent="0.25">
      <c r="A498" s="20">
        <v>10</v>
      </c>
      <c r="B498" s="14">
        <v>101</v>
      </c>
      <c r="C498" s="168" t="s">
        <v>270</v>
      </c>
      <c r="D498" s="14">
        <v>613400</v>
      </c>
      <c r="E498" s="16" t="s">
        <v>504</v>
      </c>
      <c r="F498" s="17">
        <v>3000</v>
      </c>
      <c r="G498" s="17">
        <v>182</v>
      </c>
      <c r="H498" s="17">
        <v>3000</v>
      </c>
      <c r="I498" s="17"/>
      <c r="J498" s="17"/>
      <c r="K498" s="17">
        <f t="shared" ref="K498:K504" si="126">H498+I498+J498</f>
        <v>3000</v>
      </c>
      <c r="L498" s="21">
        <f t="shared" si="119"/>
        <v>100</v>
      </c>
    </row>
    <row r="499" spans="1:12" ht="11.25" customHeight="1" x14ac:dyDescent="0.25">
      <c r="A499" s="74">
        <v>10</v>
      </c>
      <c r="B499" s="44">
        <v>108</v>
      </c>
      <c r="C499" s="44" t="s">
        <v>270</v>
      </c>
      <c r="D499" s="18">
        <v>613411</v>
      </c>
      <c r="E499" s="18" t="s">
        <v>284</v>
      </c>
      <c r="F499" s="17">
        <v>19000</v>
      </c>
      <c r="G499" s="17">
        <v>16089</v>
      </c>
      <c r="H499" s="17">
        <v>25000</v>
      </c>
      <c r="I499" s="17"/>
      <c r="J499" s="17"/>
      <c r="K499" s="17">
        <f t="shared" si="126"/>
        <v>25000</v>
      </c>
      <c r="L499" s="21">
        <f t="shared" si="119"/>
        <v>131.57894736842107</v>
      </c>
    </row>
    <row r="500" spans="1:12" ht="11.25" customHeight="1" x14ac:dyDescent="0.25">
      <c r="A500" s="74" t="s">
        <v>372</v>
      </c>
      <c r="B500" s="44" t="s">
        <v>405</v>
      </c>
      <c r="C500" s="44" t="s">
        <v>270</v>
      </c>
      <c r="D500" s="18">
        <v>613412</v>
      </c>
      <c r="E500" s="18" t="s">
        <v>255</v>
      </c>
      <c r="F500" s="17">
        <v>5500</v>
      </c>
      <c r="G500" s="17">
        <v>487</v>
      </c>
      <c r="H500" s="17">
        <v>3500</v>
      </c>
      <c r="I500" s="17"/>
      <c r="J500" s="17"/>
      <c r="K500" s="17">
        <f t="shared" si="126"/>
        <v>3500</v>
      </c>
      <c r="L500" s="21">
        <f t="shared" si="119"/>
        <v>63.636363636363633</v>
      </c>
    </row>
    <row r="501" spans="1:12" ht="11.25" customHeight="1" x14ac:dyDescent="0.25">
      <c r="A501" s="74" t="s">
        <v>372</v>
      </c>
      <c r="B501" s="44" t="s">
        <v>405</v>
      </c>
      <c r="C501" s="44" t="s">
        <v>270</v>
      </c>
      <c r="D501" s="18">
        <v>613413</v>
      </c>
      <c r="E501" s="18" t="s">
        <v>254</v>
      </c>
      <c r="F501" s="17">
        <v>4300</v>
      </c>
      <c r="G501" s="17">
        <v>5199</v>
      </c>
      <c r="H501" s="17">
        <v>6500</v>
      </c>
      <c r="I501" s="17"/>
      <c r="J501" s="17"/>
      <c r="K501" s="17">
        <f t="shared" si="126"/>
        <v>6500</v>
      </c>
      <c r="L501" s="21">
        <f t="shared" si="119"/>
        <v>151.16279069767441</v>
      </c>
    </row>
    <row r="502" spans="1:12" ht="11.25" customHeight="1" x14ac:dyDescent="0.25">
      <c r="A502" s="74" t="s">
        <v>372</v>
      </c>
      <c r="B502" s="44" t="s">
        <v>405</v>
      </c>
      <c r="C502" s="44" t="s">
        <v>270</v>
      </c>
      <c r="D502" s="18">
        <v>613418</v>
      </c>
      <c r="E502" s="18" t="s">
        <v>256</v>
      </c>
      <c r="F502" s="17">
        <v>5000</v>
      </c>
      <c r="G502" s="17">
        <v>2900</v>
      </c>
      <c r="H502" s="17">
        <v>10000</v>
      </c>
      <c r="I502" s="17"/>
      <c r="J502" s="17"/>
      <c r="K502" s="17">
        <f t="shared" si="126"/>
        <v>10000</v>
      </c>
      <c r="L502" s="21">
        <f t="shared" ref="L502:L537" si="127">K502/F502*100</f>
        <v>200</v>
      </c>
    </row>
    <row r="503" spans="1:12" ht="11.25" customHeight="1" x14ac:dyDescent="0.25">
      <c r="A503" s="325" t="s">
        <v>372</v>
      </c>
      <c r="B503" s="326" t="s">
        <v>405</v>
      </c>
      <c r="C503" s="326" t="s">
        <v>270</v>
      </c>
      <c r="D503" s="327">
        <v>613481</v>
      </c>
      <c r="E503" s="327" t="s">
        <v>257</v>
      </c>
      <c r="F503" s="328">
        <v>0</v>
      </c>
      <c r="G503" s="328">
        <v>0</v>
      </c>
      <c r="H503" s="328">
        <v>0</v>
      </c>
      <c r="I503" s="328"/>
      <c r="J503" s="328"/>
      <c r="K503" s="328">
        <f t="shared" si="126"/>
        <v>0</v>
      </c>
      <c r="L503" s="329" t="e">
        <f t="shared" si="127"/>
        <v>#DIV/0!</v>
      </c>
    </row>
    <row r="504" spans="1:12" ht="11.25" customHeight="1" x14ac:dyDescent="0.25">
      <c r="A504" s="74" t="s">
        <v>372</v>
      </c>
      <c r="B504" s="44" t="s">
        <v>405</v>
      </c>
      <c r="C504" s="44" t="s">
        <v>270</v>
      </c>
      <c r="D504" s="18">
        <v>613484</v>
      </c>
      <c r="E504" s="18" t="s">
        <v>240</v>
      </c>
      <c r="F504" s="17">
        <v>6500</v>
      </c>
      <c r="G504" s="17">
        <v>4264</v>
      </c>
      <c r="H504" s="17">
        <v>7000</v>
      </c>
      <c r="I504" s="17"/>
      <c r="J504" s="17"/>
      <c r="K504" s="17">
        <f t="shared" si="126"/>
        <v>7000</v>
      </c>
      <c r="L504" s="21">
        <f t="shared" si="127"/>
        <v>107.69230769230769</v>
      </c>
    </row>
    <row r="505" spans="1:12" ht="11.25" customHeight="1" x14ac:dyDescent="0.25">
      <c r="A505" s="74" t="s">
        <v>372</v>
      </c>
      <c r="B505" s="44" t="s">
        <v>405</v>
      </c>
      <c r="C505" s="44" t="s">
        <v>270</v>
      </c>
      <c r="D505" s="41">
        <v>613500</v>
      </c>
      <c r="E505" s="26" t="s">
        <v>458</v>
      </c>
      <c r="F505" s="23">
        <f>F507+F508+F506</f>
        <v>35500</v>
      </c>
      <c r="G505" s="23">
        <f>G507+G508</f>
        <v>14967</v>
      </c>
      <c r="H505" s="23">
        <f>H507+H508+H506</f>
        <v>37000</v>
      </c>
      <c r="I505" s="23">
        <f>I507+I508+I506</f>
        <v>0</v>
      </c>
      <c r="J505" s="23">
        <f>J507+J508+J506</f>
        <v>0</v>
      </c>
      <c r="K505" s="23">
        <f>K507+K508+K506</f>
        <v>37000</v>
      </c>
      <c r="L505" s="21">
        <f t="shared" si="127"/>
        <v>104.22535211267605</v>
      </c>
    </row>
    <row r="506" spans="1:12" ht="11.25" customHeight="1" x14ac:dyDescent="0.25">
      <c r="A506" s="20">
        <v>10</v>
      </c>
      <c r="B506" s="14">
        <v>101</v>
      </c>
      <c r="C506" s="168" t="s">
        <v>270</v>
      </c>
      <c r="D506" s="14">
        <v>613500</v>
      </c>
      <c r="E506" s="16" t="s">
        <v>505</v>
      </c>
      <c r="F506" s="17">
        <v>10000</v>
      </c>
      <c r="G506" s="17"/>
      <c r="H506" s="17">
        <v>10000</v>
      </c>
      <c r="I506" s="17"/>
      <c r="J506" s="17"/>
      <c r="K506" s="92">
        <f>H506+I506+J506</f>
        <v>10000</v>
      </c>
      <c r="L506" s="93">
        <f t="shared" si="127"/>
        <v>100</v>
      </c>
    </row>
    <row r="507" spans="1:12" ht="11.25" customHeight="1" x14ac:dyDescent="0.25">
      <c r="A507" s="87" t="s">
        <v>372</v>
      </c>
      <c r="B507" s="88" t="s">
        <v>405</v>
      </c>
      <c r="C507" s="88" t="s">
        <v>270</v>
      </c>
      <c r="D507" s="91">
        <v>613510</v>
      </c>
      <c r="E507" s="91" t="s">
        <v>93</v>
      </c>
      <c r="F507" s="92">
        <v>20000</v>
      </c>
      <c r="G507" s="92">
        <v>10770</v>
      </c>
      <c r="H507" s="92">
        <v>20000</v>
      </c>
      <c r="I507" s="92"/>
      <c r="J507" s="92"/>
      <c r="K507" s="92">
        <f>H507+I507+J507</f>
        <v>20000</v>
      </c>
      <c r="L507" s="93">
        <f t="shared" si="127"/>
        <v>100</v>
      </c>
    </row>
    <row r="508" spans="1:12" ht="11.25" customHeight="1" x14ac:dyDescent="0.25">
      <c r="A508" s="87" t="s">
        <v>372</v>
      </c>
      <c r="B508" s="88" t="s">
        <v>405</v>
      </c>
      <c r="C508" s="88" t="s">
        <v>270</v>
      </c>
      <c r="D508" s="91">
        <v>613523</v>
      </c>
      <c r="E508" s="91" t="s">
        <v>94</v>
      </c>
      <c r="F508" s="92">
        <v>5500</v>
      </c>
      <c r="G508" s="92">
        <v>4197</v>
      </c>
      <c r="H508" s="92">
        <v>7000</v>
      </c>
      <c r="I508" s="92"/>
      <c r="J508" s="92"/>
      <c r="K508" s="92">
        <f>H508+I508+J508</f>
        <v>7000</v>
      </c>
      <c r="L508" s="93">
        <f t="shared" si="127"/>
        <v>127.27272727272727</v>
      </c>
    </row>
    <row r="509" spans="1:12" ht="11.25" customHeight="1" x14ac:dyDescent="0.25">
      <c r="A509" s="87" t="s">
        <v>372</v>
      </c>
      <c r="B509" s="88" t="s">
        <v>405</v>
      </c>
      <c r="C509" s="88" t="s">
        <v>270</v>
      </c>
      <c r="D509" s="140">
        <v>613600</v>
      </c>
      <c r="E509" s="25" t="s">
        <v>459</v>
      </c>
      <c r="F509" s="89">
        <f t="shared" ref="F509:K509" si="128">F510</f>
        <v>6500</v>
      </c>
      <c r="G509" s="89">
        <f t="shared" si="128"/>
        <v>2893</v>
      </c>
      <c r="H509" s="89">
        <f t="shared" si="128"/>
        <v>6500</v>
      </c>
      <c r="I509" s="89">
        <f t="shared" si="128"/>
        <v>0</v>
      </c>
      <c r="J509" s="89">
        <f t="shared" si="128"/>
        <v>0</v>
      </c>
      <c r="K509" s="89">
        <f t="shared" si="128"/>
        <v>6500</v>
      </c>
      <c r="L509" s="93">
        <f t="shared" si="127"/>
        <v>100</v>
      </c>
    </row>
    <row r="510" spans="1:12" ht="11.25" customHeight="1" x14ac:dyDescent="0.25">
      <c r="A510" s="87">
        <v>10</v>
      </c>
      <c r="B510" s="88">
        <v>108</v>
      </c>
      <c r="C510" s="88" t="s">
        <v>270</v>
      </c>
      <c r="D510" s="91">
        <v>613611</v>
      </c>
      <c r="E510" s="91" t="s">
        <v>96</v>
      </c>
      <c r="F510" s="92">
        <v>6500</v>
      </c>
      <c r="G510" s="92">
        <v>2893</v>
      </c>
      <c r="H510" s="92">
        <v>6500</v>
      </c>
      <c r="I510" s="92"/>
      <c r="J510" s="92"/>
      <c r="K510" s="92">
        <f>H510+I510+J510</f>
        <v>6500</v>
      </c>
      <c r="L510" s="93">
        <f t="shared" si="127"/>
        <v>100</v>
      </c>
    </row>
    <row r="511" spans="1:12" ht="11.25" customHeight="1" x14ac:dyDescent="0.25">
      <c r="A511" s="87">
        <v>10</v>
      </c>
      <c r="B511" s="88">
        <v>108</v>
      </c>
      <c r="C511" s="88" t="s">
        <v>270</v>
      </c>
      <c r="D511" s="107">
        <v>613700</v>
      </c>
      <c r="E511" s="107" t="s">
        <v>64</v>
      </c>
      <c r="F511" s="89">
        <f t="shared" ref="F511:K511" si="129">SUM(F512:F518)</f>
        <v>64500</v>
      </c>
      <c r="G511" s="89">
        <f t="shared" si="129"/>
        <v>26228</v>
      </c>
      <c r="H511" s="89">
        <f t="shared" si="129"/>
        <v>63000</v>
      </c>
      <c r="I511" s="89">
        <f t="shared" si="129"/>
        <v>0</v>
      </c>
      <c r="J511" s="89">
        <f t="shared" si="129"/>
        <v>0</v>
      </c>
      <c r="K511" s="89">
        <f t="shared" si="129"/>
        <v>63000</v>
      </c>
      <c r="L511" s="93">
        <f t="shared" si="127"/>
        <v>97.674418604651152</v>
      </c>
    </row>
    <row r="512" spans="1:12" ht="11.25" customHeight="1" x14ac:dyDescent="0.25">
      <c r="A512" s="20">
        <v>10</v>
      </c>
      <c r="B512" s="14">
        <v>101</v>
      </c>
      <c r="C512" s="168" t="s">
        <v>270</v>
      </c>
      <c r="D512" s="14">
        <v>613700</v>
      </c>
      <c r="E512" s="16" t="s">
        <v>506</v>
      </c>
      <c r="F512" s="92">
        <v>15000</v>
      </c>
      <c r="G512" s="92"/>
      <c r="H512" s="92">
        <v>10000</v>
      </c>
      <c r="I512" s="92"/>
      <c r="J512" s="92"/>
      <c r="K512" s="92">
        <f t="shared" ref="K512:K518" si="130">H512+I512+J512</f>
        <v>10000</v>
      </c>
      <c r="L512" s="93">
        <f t="shared" si="127"/>
        <v>66.666666666666657</v>
      </c>
    </row>
    <row r="513" spans="1:12" ht="11.25" customHeight="1" x14ac:dyDescent="0.25">
      <c r="A513" s="87">
        <v>10</v>
      </c>
      <c r="B513" s="88">
        <v>108</v>
      </c>
      <c r="C513" s="88" t="s">
        <v>270</v>
      </c>
      <c r="D513" s="103">
        <v>613711</v>
      </c>
      <c r="E513" s="103" t="s">
        <v>259</v>
      </c>
      <c r="F513" s="92">
        <v>5000</v>
      </c>
      <c r="G513" s="92">
        <v>303</v>
      </c>
      <c r="H513" s="92">
        <v>5000</v>
      </c>
      <c r="I513" s="92"/>
      <c r="J513" s="92"/>
      <c r="K513" s="92">
        <f t="shared" si="130"/>
        <v>5000</v>
      </c>
      <c r="L513" s="93">
        <f t="shared" si="127"/>
        <v>100</v>
      </c>
    </row>
    <row r="514" spans="1:12" ht="11.25" customHeight="1" x14ac:dyDescent="0.25">
      <c r="A514" s="87">
        <v>10</v>
      </c>
      <c r="B514" s="88">
        <v>108</v>
      </c>
      <c r="C514" s="88" t="s">
        <v>270</v>
      </c>
      <c r="D514" s="105">
        <v>613712</v>
      </c>
      <c r="E514" s="91" t="s">
        <v>260</v>
      </c>
      <c r="F514" s="92">
        <v>2500</v>
      </c>
      <c r="G514" s="92">
        <v>1234</v>
      </c>
      <c r="H514" s="92">
        <v>2500</v>
      </c>
      <c r="I514" s="92"/>
      <c r="J514" s="92"/>
      <c r="K514" s="92">
        <f t="shared" si="130"/>
        <v>2500</v>
      </c>
      <c r="L514" s="93">
        <f t="shared" si="127"/>
        <v>100</v>
      </c>
    </row>
    <row r="515" spans="1:12" ht="11.25" customHeight="1" x14ac:dyDescent="0.25">
      <c r="A515" s="87">
        <v>10</v>
      </c>
      <c r="B515" s="88">
        <v>108</v>
      </c>
      <c r="C515" s="88" t="s">
        <v>270</v>
      </c>
      <c r="D515" s="105">
        <v>613713</v>
      </c>
      <c r="E515" s="91" t="s">
        <v>261</v>
      </c>
      <c r="F515" s="92">
        <v>7500</v>
      </c>
      <c r="G515" s="92">
        <v>6644</v>
      </c>
      <c r="H515" s="92">
        <v>8000</v>
      </c>
      <c r="I515" s="92"/>
      <c r="J515" s="92"/>
      <c r="K515" s="92">
        <f t="shared" si="130"/>
        <v>8000</v>
      </c>
      <c r="L515" s="93">
        <f t="shared" si="127"/>
        <v>106.66666666666667</v>
      </c>
    </row>
    <row r="516" spans="1:12" ht="11.25" customHeight="1" x14ac:dyDescent="0.25">
      <c r="A516" s="87">
        <v>10</v>
      </c>
      <c r="B516" s="88">
        <v>108</v>
      </c>
      <c r="C516" s="88" t="s">
        <v>270</v>
      </c>
      <c r="D516" s="103">
        <v>613721</v>
      </c>
      <c r="E516" s="103" t="s">
        <v>174</v>
      </c>
      <c r="F516" s="92">
        <v>5000</v>
      </c>
      <c r="G516" s="92">
        <v>1498</v>
      </c>
      <c r="H516" s="92">
        <v>5000</v>
      </c>
      <c r="I516" s="92"/>
      <c r="J516" s="92"/>
      <c r="K516" s="92">
        <f t="shared" si="130"/>
        <v>5000</v>
      </c>
      <c r="L516" s="93">
        <f t="shared" si="127"/>
        <v>100</v>
      </c>
    </row>
    <row r="517" spans="1:12" ht="11.25" customHeight="1" x14ac:dyDescent="0.25">
      <c r="A517" s="87">
        <v>10</v>
      </c>
      <c r="B517" s="88">
        <v>108</v>
      </c>
      <c r="C517" s="88" t="s">
        <v>270</v>
      </c>
      <c r="D517" s="103">
        <v>613722</v>
      </c>
      <c r="E517" s="103" t="s">
        <v>175</v>
      </c>
      <c r="F517" s="92">
        <v>2500</v>
      </c>
      <c r="G517" s="92">
        <v>548</v>
      </c>
      <c r="H517" s="92">
        <v>2500</v>
      </c>
      <c r="I517" s="92"/>
      <c r="J517" s="92"/>
      <c r="K517" s="92">
        <f t="shared" si="130"/>
        <v>2500</v>
      </c>
      <c r="L517" s="93">
        <f t="shared" si="127"/>
        <v>100</v>
      </c>
    </row>
    <row r="518" spans="1:12" ht="11.25" customHeight="1" x14ac:dyDescent="0.25">
      <c r="A518" s="87">
        <v>10</v>
      </c>
      <c r="B518" s="88">
        <v>108</v>
      </c>
      <c r="C518" s="88" t="s">
        <v>270</v>
      </c>
      <c r="D518" s="103">
        <v>613723</v>
      </c>
      <c r="E518" s="103" t="s">
        <v>176</v>
      </c>
      <c r="F518" s="92">
        <v>27000</v>
      </c>
      <c r="G518" s="92">
        <v>16001</v>
      </c>
      <c r="H518" s="92">
        <v>30000</v>
      </c>
      <c r="I518" s="92"/>
      <c r="J518" s="92"/>
      <c r="K518" s="92">
        <f t="shared" si="130"/>
        <v>30000</v>
      </c>
      <c r="L518" s="93">
        <f t="shared" si="127"/>
        <v>111.11111111111111</v>
      </c>
    </row>
    <row r="519" spans="1:12" ht="11.25" customHeight="1" x14ac:dyDescent="0.25">
      <c r="A519" s="87">
        <v>10</v>
      </c>
      <c r="B519" s="88">
        <v>108</v>
      </c>
      <c r="C519" s="88" t="s">
        <v>270</v>
      </c>
      <c r="D519" s="107">
        <v>613800</v>
      </c>
      <c r="E519" s="107" t="s">
        <v>364</v>
      </c>
      <c r="F519" s="89">
        <f t="shared" ref="F519:K519" si="131">F520+F521+F522</f>
        <v>9320</v>
      </c>
      <c r="G519" s="89">
        <f t="shared" si="131"/>
        <v>10241</v>
      </c>
      <c r="H519" s="89">
        <f t="shared" si="131"/>
        <v>12000</v>
      </c>
      <c r="I519" s="89">
        <f t="shared" si="131"/>
        <v>0</v>
      </c>
      <c r="J519" s="89">
        <f t="shared" si="131"/>
        <v>0</v>
      </c>
      <c r="K519" s="89">
        <f t="shared" si="131"/>
        <v>12000</v>
      </c>
      <c r="L519" s="93">
        <f t="shared" si="127"/>
        <v>128.75536480686696</v>
      </c>
    </row>
    <row r="520" spans="1:12" ht="11.25" customHeight="1" x14ac:dyDescent="0.25">
      <c r="A520" s="87">
        <v>10</v>
      </c>
      <c r="B520" s="88">
        <v>108</v>
      </c>
      <c r="C520" s="88" t="s">
        <v>270</v>
      </c>
      <c r="D520" s="103">
        <v>613811</v>
      </c>
      <c r="E520" s="103" t="s">
        <v>151</v>
      </c>
      <c r="F520" s="92">
        <v>795</v>
      </c>
      <c r="G520" s="92">
        <v>795</v>
      </c>
      <c r="H520" s="92">
        <v>1000</v>
      </c>
      <c r="I520" s="92"/>
      <c r="J520" s="92"/>
      <c r="K520" s="92">
        <f>H520+I520+J520</f>
        <v>1000</v>
      </c>
      <c r="L520" s="93">
        <f t="shared" si="127"/>
        <v>125.78616352201257</v>
      </c>
    </row>
    <row r="521" spans="1:12" ht="11.25" customHeight="1" x14ac:dyDescent="0.25">
      <c r="A521" s="87">
        <v>10</v>
      </c>
      <c r="B521" s="88">
        <v>108</v>
      </c>
      <c r="C521" s="88" t="s">
        <v>270</v>
      </c>
      <c r="D521" s="103">
        <v>613813</v>
      </c>
      <c r="E521" s="103" t="s">
        <v>152</v>
      </c>
      <c r="F521" s="92">
        <v>5000</v>
      </c>
      <c r="G521" s="92">
        <v>5922</v>
      </c>
      <c r="H521" s="92">
        <v>7000</v>
      </c>
      <c r="I521" s="92"/>
      <c r="J521" s="92"/>
      <c r="K521" s="92">
        <f>H521+I521+J521</f>
        <v>7000</v>
      </c>
      <c r="L521" s="93">
        <f t="shared" si="127"/>
        <v>140</v>
      </c>
    </row>
    <row r="522" spans="1:12" ht="11.25" customHeight="1" x14ac:dyDescent="0.25">
      <c r="A522" s="87">
        <v>10</v>
      </c>
      <c r="B522" s="88">
        <v>108</v>
      </c>
      <c r="C522" s="88" t="s">
        <v>270</v>
      </c>
      <c r="D522" s="103">
        <v>613814</v>
      </c>
      <c r="E522" s="103" t="s">
        <v>365</v>
      </c>
      <c r="F522" s="92">
        <v>3525</v>
      </c>
      <c r="G522" s="92">
        <v>3524</v>
      </c>
      <c r="H522" s="92">
        <v>4000</v>
      </c>
      <c r="I522" s="92"/>
      <c r="J522" s="92"/>
      <c r="K522" s="92">
        <f>H522+I522+J522</f>
        <v>4000</v>
      </c>
      <c r="L522" s="93">
        <f t="shared" si="127"/>
        <v>113.47517730496455</v>
      </c>
    </row>
    <row r="523" spans="1:12" ht="11.25" customHeight="1" x14ac:dyDescent="0.25">
      <c r="A523" s="87">
        <v>10</v>
      </c>
      <c r="B523" s="88">
        <v>108</v>
      </c>
      <c r="C523" s="88" t="s">
        <v>270</v>
      </c>
      <c r="D523" s="107">
        <v>613900</v>
      </c>
      <c r="E523" s="107" t="s">
        <v>366</v>
      </c>
      <c r="F523" s="89">
        <f t="shared" ref="F523:K523" si="132">SUM(F524:F537)</f>
        <v>133805</v>
      </c>
      <c r="G523" s="89">
        <f t="shared" si="132"/>
        <v>73685</v>
      </c>
      <c r="H523" s="89">
        <f t="shared" si="132"/>
        <v>175550</v>
      </c>
      <c r="I523" s="89">
        <f t="shared" si="132"/>
        <v>0</v>
      </c>
      <c r="J523" s="89">
        <f t="shared" si="132"/>
        <v>500</v>
      </c>
      <c r="K523" s="89">
        <f t="shared" si="132"/>
        <v>176050</v>
      </c>
      <c r="L523" s="93">
        <f t="shared" si="127"/>
        <v>131.57206382422183</v>
      </c>
    </row>
    <row r="524" spans="1:12" ht="11.25" customHeight="1" x14ac:dyDescent="0.25">
      <c r="A524" s="20">
        <v>10</v>
      </c>
      <c r="B524" s="14">
        <v>101</v>
      </c>
      <c r="C524" s="168" t="s">
        <v>270</v>
      </c>
      <c r="D524" s="14">
        <v>613900</v>
      </c>
      <c r="E524" s="16" t="s">
        <v>507</v>
      </c>
      <c r="F524" s="92">
        <v>7500</v>
      </c>
      <c r="G524" s="92">
        <v>140</v>
      </c>
      <c r="H524" s="92">
        <v>7500</v>
      </c>
      <c r="I524" s="92"/>
      <c r="J524" s="92"/>
      <c r="K524" s="92">
        <f t="shared" ref="K524:K532" si="133">H524+I524+J524</f>
        <v>7500</v>
      </c>
      <c r="L524" s="93">
        <f t="shared" si="127"/>
        <v>100</v>
      </c>
    </row>
    <row r="525" spans="1:12" ht="11.25" customHeight="1" x14ac:dyDescent="0.25">
      <c r="A525" s="87">
        <v>10</v>
      </c>
      <c r="B525" s="88">
        <v>108</v>
      </c>
      <c r="C525" s="88" t="s">
        <v>270</v>
      </c>
      <c r="D525" s="103">
        <v>613911</v>
      </c>
      <c r="E525" s="103" t="s">
        <v>153</v>
      </c>
      <c r="F525" s="92">
        <v>10000</v>
      </c>
      <c r="G525" s="92">
        <v>1329</v>
      </c>
      <c r="H525" s="92">
        <v>10000</v>
      </c>
      <c r="I525" s="92"/>
      <c r="J525" s="92"/>
      <c r="K525" s="92">
        <f t="shared" si="133"/>
        <v>10000</v>
      </c>
      <c r="L525" s="93">
        <f t="shared" si="127"/>
        <v>100</v>
      </c>
    </row>
    <row r="526" spans="1:12" ht="11.25" customHeight="1" x14ac:dyDescent="0.25">
      <c r="A526" s="87">
        <v>10</v>
      </c>
      <c r="B526" s="88">
        <v>108</v>
      </c>
      <c r="C526" s="88" t="s">
        <v>270</v>
      </c>
      <c r="D526" s="103">
        <v>613912</v>
      </c>
      <c r="E526" s="103" t="s">
        <v>262</v>
      </c>
      <c r="F526" s="92">
        <v>3000</v>
      </c>
      <c r="G526" s="92">
        <v>3890</v>
      </c>
      <c r="H526" s="92">
        <v>30000</v>
      </c>
      <c r="I526" s="92"/>
      <c r="J526" s="92"/>
      <c r="K526" s="92">
        <f t="shared" si="133"/>
        <v>30000</v>
      </c>
      <c r="L526" s="93">
        <f t="shared" si="127"/>
        <v>1000</v>
      </c>
    </row>
    <row r="527" spans="1:12" ht="11.25" customHeight="1" x14ac:dyDescent="0.25">
      <c r="A527" s="87">
        <v>10</v>
      </c>
      <c r="B527" s="88">
        <v>108</v>
      </c>
      <c r="C527" s="88" t="s">
        <v>270</v>
      </c>
      <c r="D527" s="103">
        <v>613914</v>
      </c>
      <c r="E527" s="103" t="s">
        <v>104</v>
      </c>
      <c r="F527" s="92">
        <v>1000</v>
      </c>
      <c r="G527" s="92">
        <v>0</v>
      </c>
      <c r="H527" s="92">
        <v>1000</v>
      </c>
      <c r="I527" s="92"/>
      <c r="J527" s="92"/>
      <c r="K527" s="92">
        <f t="shared" si="133"/>
        <v>1000</v>
      </c>
      <c r="L527" s="93">
        <f t="shared" si="127"/>
        <v>100</v>
      </c>
    </row>
    <row r="528" spans="1:12" ht="11.25" customHeight="1" x14ac:dyDescent="0.25">
      <c r="A528" s="87" t="s">
        <v>372</v>
      </c>
      <c r="B528" s="88" t="s">
        <v>405</v>
      </c>
      <c r="C528" s="88" t="s">
        <v>270</v>
      </c>
      <c r="D528" s="103" t="s">
        <v>609</v>
      </c>
      <c r="E528" s="103" t="s">
        <v>610</v>
      </c>
      <c r="F528" s="92"/>
      <c r="G528" s="92"/>
      <c r="H528" s="92">
        <v>7000</v>
      </c>
      <c r="I528" s="92"/>
      <c r="J528" s="92"/>
      <c r="K528" s="92">
        <f t="shared" si="133"/>
        <v>7000</v>
      </c>
      <c r="L528" s="93" t="e">
        <f t="shared" si="127"/>
        <v>#DIV/0!</v>
      </c>
    </row>
    <row r="529" spans="1:12" ht="11.25" customHeight="1" x14ac:dyDescent="0.25">
      <c r="A529" s="87">
        <v>10</v>
      </c>
      <c r="B529" s="88">
        <v>108</v>
      </c>
      <c r="C529" s="88" t="s">
        <v>270</v>
      </c>
      <c r="D529" s="91">
        <v>613920</v>
      </c>
      <c r="E529" s="91" t="s">
        <v>226</v>
      </c>
      <c r="F529" s="92">
        <v>600</v>
      </c>
      <c r="G529" s="92">
        <v>160</v>
      </c>
      <c r="H529" s="92">
        <v>600</v>
      </c>
      <c r="I529" s="92"/>
      <c r="J529" s="92"/>
      <c r="K529" s="92">
        <f t="shared" si="133"/>
        <v>600</v>
      </c>
      <c r="L529" s="93">
        <f t="shared" si="127"/>
        <v>100</v>
      </c>
    </row>
    <row r="530" spans="1:12" ht="11.25" customHeight="1" x14ac:dyDescent="0.25">
      <c r="A530" s="87">
        <v>10</v>
      </c>
      <c r="B530" s="88">
        <v>108</v>
      </c>
      <c r="C530" s="88" t="s">
        <v>270</v>
      </c>
      <c r="D530" s="103">
        <v>613934</v>
      </c>
      <c r="E530" s="91" t="s">
        <v>334</v>
      </c>
      <c r="F530" s="92">
        <v>5000</v>
      </c>
      <c r="G530" s="92">
        <v>3398</v>
      </c>
      <c r="H530" s="92">
        <v>5000</v>
      </c>
      <c r="I530" s="92"/>
      <c r="J530" s="92"/>
      <c r="K530" s="92">
        <f t="shared" si="133"/>
        <v>5000</v>
      </c>
      <c r="L530" s="93">
        <f t="shared" si="127"/>
        <v>100</v>
      </c>
    </row>
    <row r="531" spans="1:12" ht="11.25" customHeight="1" x14ac:dyDescent="0.25">
      <c r="A531" s="87">
        <v>10</v>
      </c>
      <c r="B531" s="88">
        <v>108</v>
      </c>
      <c r="C531" s="88" t="s">
        <v>270</v>
      </c>
      <c r="D531" s="103">
        <v>613974</v>
      </c>
      <c r="E531" s="103" t="s">
        <v>106</v>
      </c>
      <c r="F531" s="92">
        <v>2500</v>
      </c>
      <c r="G531" s="92">
        <v>391</v>
      </c>
      <c r="H531" s="92">
        <v>2500</v>
      </c>
      <c r="I531" s="92"/>
      <c r="J531" s="92"/>
      <c r="K531" s="92">
        <f t="shared" si="133"/>
        <v>2500</v>
      </c>
      <c r="L531" s="93">
        <f t="shared" si="127"/>
        <v>100</v>
      </c>
    </row>
    <row r="532" spans="1:12" ht="11.25" customHeight="1" x14ac:dyDescent="0.25">
      <c r="A532" s="87">
        <v>10</v>
      </c>
      <c r="B532" s="88">
        <v>108</v>
      </c>
      <c r="C532" s="88" t="s">
        <v>270</v>
      </c>
      <c r="D532" s="103">
        <v>613976</v>
      </c>
      <c r="E532" s="103" t="s">
        <v>367</v>
      </c>
      <c r="F532" s="92">
        <v>5000</v>
      </c>
      <c r="G532" s="92">
        <v>0</v>
      </c>
      <c r="H532" s="92">
        <v>5000</v>
      </c>
      <c r="I532" s="92"/>
      <c r="J532" s="92"/>
      <c r="K532" s="92">
        <f t="shared" si="133"/>
        <v>5000</v>
      </c>
      <c r="L532" s="93">
        <f t="shared" si="127"/>
        <v>100</v>
      </c>
    </row>
    <row r="533" spans="1:12" ht="21" customHeight="1" x14ac:dyDescent="0.25">
      <c r="A533" s="87">
        <v>10</v>
      </c>
      <c r="B533" s="88">
        <v>108</v>
      </c>
      <c r="C533" s="88" t="s">
        <v>270</v>
      </c>
      <c r="D533" s="105">
        <v>613976</v>
      </c>
      <c r="E533" s="109" t="s">
        <v>418</v>
      </c>
      <c r="F533" s="92">
        <v>42000</v>
      </c>
      <c r="G533" s="92">
        <v>31043</v>
      </c>
      <c r="H533" s="92">
        <v>42000</v>
      </c>
      <c r="I533" s="92"/>
      <c r="J533" s="92"/>
      <c r="K533" s="92">
        <f t="shared" ref="K533:K560" si="134">H533+I533+J533</f>
        <v>42000</v>
      </c>
      <c r="L533" s="93">
        <f t="shared" si="127"/>
        <v>100</v>
      </c>
    </row>
    <row r="534" spans="1:12" ht="11.25" customHeight="1" x14ac:dyDescent="0.25">
      <c r="A534" s="87">
        <v>10</v>
      </c>
      <c r="B534" s="88">
        <v>108</v>
      </c>
      <c r="C534" s="88" t="s">
        <v>270</v>
      </c>
      <c r="D534" s="91">
        <v>613983</v>
      </c>
      <c r="E534" s="91" t="s">
        <v>345</v>
      </c>
      <c r="F534" s="92">
        <v>2205</v>
      </c>
      <c r="G534" s="92">
        <v>1867</v>
      </c>
      <c r="H534" s="92">
        <v>2450</v>
      </c>
      <c r="I534" s="92"/>
      <c r="J534" s="92"/>
      <c r="K534" s="92">
        <f t="shared" si="134"/>
        <v>2450</v>
      </c>
      <c r="L534" s="93">
        <f t="shared" si="127"/>
        <v>111.11111111111111</v>
      </c>
    </row>
    <row r="535" spans="1:12" ht="11.25" customHeight="1" x14ac:dyDescent="0.25">
      <c r="A535" s="87">
        <v>10</v>
      </c>
      <c r="B535" s="88">
        <v>108</v>
      </c>
      <c r="C535" s="88" t="s">
        <v>270</v>
      </c>
      <c r="D535" s="103">
        <v>613991</v>
      </c>
      <c r="E535" s="103" t="s">
        <v>368</v>
      </c>
      <c r="F535" s="92">
        <v>20500</v>
      </c>
      <c r="G535" s="92">
        <v>10286</v>
      </c>
      <c r="H535" s="92">
        <v>20000</v>
      </c>
      <c r="I535" s="92"/>
      <c r="J535" s="92">
        <v>500</v>
      </c>
      <c r="K535" s="92">
        <f t="shared" si="134"/>
        <v>20500</v>
      </c>
      <c r="L535" s="93">
        <f t="shared" si="127"/>
        <v>100</v>
      </c>
    </row>
    <row r="536" spans="1:12" ht="11.25" customHeight="1" x14ac:dyDescent="0.25">
      <c r="A536" s="87" t="s">
        <v>372</v>
      </c>
      <c r="B536" s="88">
        <v>108</v>
      </c>
      <c r="C536" s="88" t="s">
        <v>270</v>
      </c>
      <c r="D536" s="94" t="s">
        <v>416</v>
      </c>
      <c r="E536" s="91" t="s">
        <v>417</v>
      </c>
      <c r="F536" s="92">
        <v>2500</v>
      </c>
      <c r="G536" s="92">
        <v>75</v>
      </c>
      <c r="H536" s="92">
        <v>2500</v>
      </c>
      <c r="I536" s="92"/>
      <c r="J536" s="92"/>
      <c r="K536" s="92">
        <f t="shared" si="134"/>
        <v>2500</v>
      </c>
      <c r="L536" s="93">
        <f t="shared" si="127"/>
        <v>100</v>
      </c>
    </row>
    <row r="537" spans="1:12" ht="11.25" customHeight="1" x14ac:dyDescent="0.25">
      <c r="A537" s="87">
        <v>10</v>
      </c>
      <c r="B537" s="88">
        <v>108</v>
      </c>
      <c r="C537" s="88" t="s">
        <v>270</v>
      </c>
      <c r="D537" s="103">
        <v>613995</v>
      </c>
      <c r="E537" s="103" t="s">
        <v>154</v>
      </c>
      <c r="F537" s="92">
        <v>32000</v>
      </c>
      <c r="G537" s="92">
        <v>21106</v>
      </c>
      <c r="H537" s="92">
        <v>40000</v>
      </c>
      <c r="I537" s="92"/>
      <c r="J537" s="92"/>
      <c r="K537" s="92">
        <f t="shared" si="134"/>
        <v>40000</v>
      </c>
      <c r="L537" s="93">
        <f t="shared" si="127"/>
        <v>125</v>
      </c>
    </row>
    <row r="538" spans="1:12" ht="11.25" customHeight="1" x14ac:dyDescent="0.25">
      <c r="A538" s="87">
        <v>10</v>
      </c>
      <c r="B538" s="88">
        <v>108</v>
      </c>
      <c r="C538" s="88" t="s">
        <v>270</v>
      </c>
      <c r="D538" s="25">
        <v>614100</v>
      </c>
      <c r="E538" s="25" t="s">
        <v>68</v>
      </c>
      <c r="F538" s="89">
        <f>F539+F541+F540</f>
        <v>68741</v>
      </c>
      <c r="G538" s="89">
        <f>G539+G541+G540</f>
        <v>0</v>
      </c>
      <c r="H538" s="89">
        <f>H539+H541+H540</f>
        <v>17260</v>
      </c>
      <c r="I538" s="89">
        <f>I539+I541+I540</f>
        <v>0</v>
      </c>
      <c r="J538" s="89">
        <f>J539+J541+J540</f>
        <v>58741</v>
      </c>
      <c r="K538" s="89">
        <f t="shared" si="134"/>
        <v>76001</v>
      </c>
      <c r="L538" s="90">
        <f t="shared" ref="L538:L565" si="135">K538/F538*100</f>
        <v>110.56138258099242</v>
      </c>
    </row>
    <row r="539" spans="1:12" ht="11.25" customHeight="1" x14ac:dyDescent="0.25">
      <c r="A539" s="321">
        <v>10</v>
      </c>
      <c r="B539" s="322">
        <v>108</v>
      </c>
      <c r="C539" s="322" t="s">
        <v>270</v>
      </c>
      <c r="D539" s="330" t="s">
        <v>189</v>
      </c>
      <c r="E539" s="331" t="s">
        <v>109</v>
      </c>
      <c r="F539" s="323">
        <v>0</v>
      </c>
      <c r="G539" s="323">
        <v>0</v>
      </c>
      <c r="H539" s="323">
        <v>0</v>
      </c>
      <c r="I539" s="323"/>
      <c r="J539" s="323"/>
      <c r="K539" s="323">
        <f t="shared" si="134"/>
        <v>0</v>
      </c>
      <c r="L539" s="324" t="e">
        <f t="shared" si="135"/>
        <v>#DIV/0!</v>
      </c>
    </row>
    <row r="540" spans="1:12" ht="11.25" customHeight="1" x14ac:dyDescent="0.25">
      <c r="A540" s="87">
        <v>10</v>
      </c>
      <c r="B540" s="88">
        <v>108</v>
      </c>
      <c r="C540" s="88" t="s">
        <v>270</v>
      </c>
      <c r="D540" s="94" t="s">
        <v>535</v>
      </c>
      <c r="E540" s="95" t="s">
        <v>536</v>
      </c>
      <c r="F540" s="92">
        <v>10000</v>
      </c>
      <c r="G540" s="92">
        <v>0</v>
      </c>
      <c r="H540" s="92">
        <v>17260</v>
      </c>
      <c r="I540" s="92"/>
      <c r="J540" s="92"/>
      <c r="K540" s="92">
        <f t="shared" si="134"/>
        <v>17260</v>
      </c>
      <c r="L540" s="93">
        <f t="shared" si="135"/>
        <v>172.6</v>
      </c>
    </row>
    <row r="541" spans="1:12" ht="11.25" customHeight="1" x14ac:dyDescent="0.25">
      <c r="A541" s="87">
        <v>10</v>
      </c>
      <c r="B541" s="88">
        <v>108</v>
      </c>
      <c r="C541" s="88" t="s">
        <v>270</v>
      </c>
      <c r="D541" s="43">
        <v>614121</v>
      </c>
      <c r="E541" s="54" t="s">
        <v>516</v>
      </c>
      <c r="F541" s="92">
        <v>58741</v>
      </c>
      <c r="G541" s="92">
        <v>0</v>
      </c>
      <c r="H541" s="92"/>
      <c r="I541" s="92"/>
      <c r="J541" s="92">
        <v>58741</v>
      </c>
      <c r="K541" s="92">
        <f t="shared" si="134"/>
        <v>58741</v>
      </c>
      <c r="L541" s="93">
        <f t="shared" si="135"/>
        <v>100</v>
      </c>
    </row>
    <row r="542" spans="1:12" ht="11.25" customHeight="1" x14ac:dyDescent="0.25">
      <c r="A542" s="87">
        <v>10</v>
      </c>
      <c r="B542" s="88">
        <v>108</v>
      </c>
      <c r="C542" s="88" t="s">
        <v>270</v>
      </c>
      <c r="D542" s="25">
        <v>614200</v>
      </c>
      <c r="E542" s="25" t="s">
        <v>69</v>
      </c>
      <c r="F542" s="89">
        <f>F543+F544+F545+F549+F546+F548</f>
        <v>421200</v>
      </c>
      <c r="G542" s="89">
        <f t="shared" ref="G542" si="136">G543+G544+G545+G549+G546+G548</f>
        <v>337021</v>
      </c>
      <c r="H542" s="89">
        <f>H543+H544+H545+H549+H546+H548+H547</f>
        <v>543000</v>
      </c>
      <c r="I542" s="89">
        <f t="shared" ref="I542:L542" si="137">I543+I544+I545+I549+I546+I548+I547</f>
        <v>0</v>
      </c>
      <c r="J542" s="89">
        <f t="shared" si="137"/>
        <v>10000</v>
      </c>
      <c r="K542" s="89">
        <f t="shared" si="137"/>
        <v>553000</v>
      </c>
      <c r="L542" s="89" t="e">
        <f t="shared" si="137"/>
        <v>#DIV/0!</v>
      </c>
    </row>
    <row r="543" spans="1:12" ht="11.25" customHeight="1" x14ac:dyDescent="0.25">
      <c r="A543" s="87">
        <v>10</v>
      </c>
      <c r="B543" s="88">
        <v>108</v>
      </c>
      <c r="C543" s="88" t="s">
        <v>270</v>
      </c>
      <c r="D543" s="91">
        <v>614233</v>
      </c>
      <c r="E543" s="91" t="s">
        <v>360</v>
      </c>
      <c r="F543" s="92">
        <v>10000</v>
      </c>
      <c r="G543" s="92">
        <v>7700</v>
      </c>
      <c r="H543" s="92">
        <v>0</v>
      </c>
      <c r="I543" s="92"/>
      <c r="J543" s="92">
        <v>10000</v>
      </c>
      <c r="K543" s="92">
        <f t="shared" si="134"/>
        <v>10000</v>
      </c>
      <c r="L543" s="93">
        <f t="shared" si="135"/>
        <v>100</v>
      </c>
    </row>
    <row r="544" spans="1:12" ht="11.25" customHeight="1" x14ac:dyDescent="0.25">
      <c r="A544" s="87">
        <v>10</v>
      </c>
      <c r="B544" s="88">
        <v>108</v>
      </c>
      <c r="C544" s="88" t="s">
        <v>270</v>
      </c>
      <c r="D544" s="91">
        <v>614234</v>
      </c>
      <c r="E544" s="91" t="s">
        <v>111</v>
      </c>
      <c r="F544" s="92">
        <v>300000</v>
      </c>
      <c r="G544" s="92">
        <v>278000</v>
      </c>
      <c r="H544" s="92">
        <v>300000</v>
      </c>
      <c r="I544" s="92"/>
      <c r="J544" s="92"/>
      <c r="K544" s="92">
        <f t="shared" si="134"/>
        <v>300000</v>
      </c>
      <c r="L544" s="93">
        <f t="shared" si="135"/>
        <v>100</v>
      </c>
    </row>
    <row r="545" spans="1:12" ht="11.25" customHeight="1" x14ac:dyDescent="0.25">
      <c r="A545" s="87">
        <v>10</v>
      </c>
      <c r="B545" s="88">
        <v>108</v>
      </c>
      <c r="C545" s="88" t="s">
        <v>270</v>
      </c>
      <c r="D545" s="94" t="s">
        <v>193</v>
      </c>
      <c r="E545" s="91" t="s">
        <v>361</v>
      </c>
      <c r="F545" s="92">
        <v>5700</v>
      </c>
      <c r="G545" s="92">
        <v>2900</v>
      </c>
      <c r="H545" s="92">
        <v>3000</v>
      </c>
      <c r="I545" s="92"/>
      <c r="J545" s="92"/>
      <c r="K545" s="92">
        <f t="shared" si="134"/>
        <v>3000</v>
      </c>
      <c r="L545" s="93">
        <f t="shared" si="135"/>
        <v>52.631578947368418</v>
      </c>
    </row>
    <row r="546" spans="1:12" ht="11.25" customHeight="1" x14ac:dyDescent="0.25">
      <c r="A546" s="87" t="s">
        <v>372</v>
      </c>
      <c r="B546" s="88" t="s">
        <v>405</v>
      </c>
      <c r="C546" s="88" t="s">
        <v>270</v>
      </c>
      <c r="D546" s="43" t="s">
        <v>477</v>
      </c>
      <c r="E546" s="18" t="s">
        <v>478</v>
      </c>
      <c r="F546" s="92">
        <v>5500</v>
      </c>
      <c r="G546" s="92">
        <v>2749</v>
      </c>
      <c r="H546" s="92">
        <v>0</v>
      </c>
      <c r="I546" s="92"/>
      <c r="J546" s="92"/>
      <c r="K546" s="92">
        <f t="shared" si="134"/>
        <v>0</v>
      </c>
      <c r="L546" s="93">
        <f t="shared" si="135"/>
        <v>0</v>
      </c>
    </row>
    <row r="547" spans="1:12" ht="11.25" customHeight="1" x14ac:dyDescent="0.25">
      <c r="A547" s="87" t="s">
        <v>372</v>
      </c>
      <c r="B547" s="88" t="s">
        <v>405</v>
      </c>
      <c r="C547" s="88" t="s">
        <v>270</v>
      </c>
      <c r="D547" s="43" t="s">
        <v>566</v>
      </c>
      <c r="E547" s="18" t="s">
        <v>567</v>
      </c>
      <c r="F547" s="92"/>
      <c r="G547" s="92"/>
      <c r="H547" s="92">
        <v>10000</v>
      </c>
      <c r="I547" s="92"/>
      <c r="J547" s="92"/>
      <c r="K547" s="92">
        <f t="shared" si="134"/>
        <v>10000</v>
      </c>
      <c r="L547" s="93" t="e">
        <f t="shared" si="135"/>
        <v>#DIV/0!</v>
      </c>
    </row>
    <row r="548" spans="1:12" ht="21.75" customHeight="1" x14ac:dyDescent="0.25">
      <c r="A548" s="87" t="s">
        <v>372</v>
      </c>
      <c r="B548" s="88" t="s">
        <v>405</v>
      </c>
      <c r="C548" s="88" t="s">
        <v>270</v>
      </c>
      <c r="D548" s="43" t="s">
        <v>613</v>
      </c>
      <c r="E548" s="19" t="s">
        <v>614</v>
      </c>
      <c r="F548" s="92"/>
      <c r="G548" s="92"/>
      <c r="H548" s="92">
        <v>100000</v>
      </c>
      <c r="I548" s="92"/>
      <c r="J548" s="92"/>
      <c r="K548" s="92">
        <f t="shared" si="134"/>
        <v>100000</v>
      </c>
      <c r="L548" s="93" t="e">
        <f t="shared" si="135"/>
        <v>#DIV/0!</v>
      </c>
    </row>
    <row r="549" spans="1:12" ht="11.25" customHeight="1" x14ac:dyDescent="0.25">
      <c r="A549" s="87">
        <v>10</v>
      </c>
      <c r="B549" s="88">
        <v>108</v>
      </c>
      <c r="C549" s="88" t="s">
        <v>270</v>
      </c>
      <c r="D549" s="91">
        <v>614243</v>
      </c>
      <c r="E549" s="91" t="s">
        <v>113</v>
      </c>
      <c r="F549" s="92">
        <v>100000</v>
      </c>
      <c r="G549" s="92">
        <v>45672</v>
      </c>
      <c r="H549" s="92">
        <v>130000</v>
      </c>
      <c r="I549" s="92"/>
      <c r="J549" s="92"/>
      <c r="K549" s="92">
        <f t="shared" si="134"/>
        <v>130000</v>
      </c>
      <c r="L549" s="93">
        <f t="shared" si="135"/>
        <v>130</v>
      </c>
    </row>
    <row r="550" spans="1:12" ht="11.25" customHeight="1" x14ac:dyDescent="0.25">
      <c r="A550" s="87">
        <v>10</v>
      </c>
      <c r="B550" s="88">
        <v>108</v>
      </c>
      <c r="C550" s="88" t="s">
        <v>270</v>
      </c>
      <c r="D550" s="25">
        <v>614300</v>
      </c>
      <c r="E550" s="25" t="s">
        <v>137</v>
      </c>
      <c r="F550" s="89">
        <f>SUM(F551:F559)</f>
        <v>527500</v>
      </c>
      <c r="G550" s="89">
        <f>SUM(G551:G559)</f>
        <v>288611</v>
      </c>
      <c r="H550" s="89">
        <f>SUM(H551:H560)</f>
        <v>637500</v>
      </c>
      <c r="I550" s="89">
        <f>SUM(I551:I559)</f>
        <v>0</v>
      </c>
      <c r="J550" s="89">
        <f>SUM(J551:J559)</f>
        <v>0</v>
      </c>
      <c r="K550" s="89">
        <f>H550+I550+J550</f>
        <v>637500</v>
      </c>
      <c r="L550" s="90">
        <f t="shared" si="135"/>
        <v>120.85308056872037</v>
      </c>
    </row>
    <row r="551" spans="1:12" ht="11.25" customHeight="1" x14ac:dyDescent="0.25">
      <c r="A551" s="87">
        <v>10</v>
      </c>
      <c r="B551" s="88">
        <v>108</v>
      </c>
      <c r="C551" s="88" t="s">
        <v>270</v>
      </c>
      <c r="D551" s="94" t="s">
        <v>195</v>
      </c>
      <c r="E551" s="91" t="s">
        <v>117</v>
      </c>
      <c r="F551" s="92">
        <v>25000</v>
      </c>
      <c r="G551" s="92">
        <v>0</v>
      </c>
      <c r="H551" s="92">
        <v>25000</v>
      </c>
      <c r="I551" s="92"/>
      <c r="J551" s="92"/>
      <c r="K551" s="92">
        <f t="shared" si="134"/>
        <v>25000</v>
      </c>
      <c r="L551" s="93">
        <f t="shared" si="135"/>
        <v>100</v>
      </c>
    </row>
    <row r="552" spans="1:12" ht="11.25" customHeight="1" x14ac:dyDescent="0.25">
      <c r="A552" s="321">
        <v>10</v>
      </c>
      <c r="B552" s="322">
        <v>108</v>
      </c>
      <c r="C552" s="322" t="s">
        <v>270</v>
      </c>
      <c r="D552" s="330" t="s">
        <v>198</v>
      </c>
      <c r="E552" s="332" t="s">
        <v>124</v>
      </c>
      <c r="F552" s="323">
        <v>0</v>
      </c>
      <c r="G552" s="323">
        <v>0</v>
      </c>
      <c r="H552" s="323"/>
      <c r="I552" s="323"/>
      <c r="J552" s="323"/>
      <c r="K552" s="323">
        <f t="shared" si="134"/>
        <v>0</v>
      </c>
      <c r="L552" s="324" t="e">
        <f t="shared" si="135"/>
        <v>#DIV/0!</v>
      </c>
    </row>
    <row r="553" spans="1:12" ht="11.25" customHeight="1" x14ac:dyDescent="0.25">
      <c r="A553" s="87">
        <v>10</v>
      </c>
      <c r="B553" s="88">
        <v>108</v>
      </c>
      <c r="C553" s="88" t="s">
        <v>270</v>
      </c>
      <c r="D553" s="94" t="s">
        <v>199</v>
      </c>
      <c r="E553" s="91" t="s">
        <v>118</v>
      </c>
      <c r="F553" s="92">
        <v>180000</v>
      </c>
      <c r="G553" s="92">
        <v>196200</v>
      </c>
      <c r="H553" s="92">
        <v>80000</v>
      </c>
      <c r="I553" s="92"/>
      <c r="J553" s="92"/>
      <c r="K553" s="92">
        <f t="shared" si="134"/>
        <v>80000</v>
      </c>
      <c r="L553" s="93">
        <f t="shared" si="135"/>
        <v>44.444444444444443</v>
      </c>
    </row>
    <row r="554" spans="1:12" ht="11.25" customHeight="1" x14ac:dyDescent="0.25">
      <c r="A554" s="87">
        <v>10</v>
      </c>
      <c r="B554" s="88">
        <v>108</v>
      </c>
      <c r="C554" s="88" t="s">
        <v>270</v>
      </c>
      <c r="D554" s="94" t="s">
        <v>227</v>
      </c>
      <c r="E554" s="91" t="s">
        <v>202</v>
      </c>
      <c r="F554" s="92">
        <v>15000</v>
      </c>
      <c r="G554" s="92">
        <v>15000</v>
      </c>
      <c r="H554" s="92">
        <v>20000</v>
      </c>
      <c r="I554" s="92"/>
      <c r="J554" s="92"/>
      <c r="K554" s="92">
        <f t="shared" si="134"/>
        <v>20000</v>
      </c>
      <c r="L554" s="93">
        <f t="shared" si="135"/>
        <v>133.33333333333331</v>
      </c>
    </row>
    <row r="555" spans="1:12" ht="11.25" customHeight="1" x14ac:dyDescent="0.25">
      <c r="A555" s="87">
        <v>10</v>
      </c>
      <c r="B555" s="88">
        <v>108</v>
      </c>
      <c r="C555" s="88" t="s">
        <v>270</v>
      </c>
      <c r="D555" s="94" t="s">
        <v>237</v>
      </c>
      <c r="E555" s="91" t="s">
        <v>238</v>
      </c>
      <c r="F555" s="92">
        <v>2500</v>
      </c>
      <c r="G555" s="92">
        <v>0</v>
      </c>
      <c r="H555" s="92">
        <v>2500</v>
      </c>
      <c r="I555" s="92"/>
      <c r="J555" s="92"/>
      <c r="K555" s="92">
        <f t="shared" si="134"/>
        <v>2500</v>
      </c>
      <c r="L555" s="93">
        <f t="shared" si="135"/>
        <v>100</v>
      </c>
    </row>
    <row r="556" spans="1:12" ht="12" customHeight="1" x14ac:dyDescent="0.25">
      <c r="A556" s="87">
        <v>10</v>
      </c>
      <c r="B556" s="88">
        <v>108</v>
      </c>
      <c r="C556" s="88" t="s">
        <v>270</v>
      </c>
      <c r="D556" s="94" t="s">
        <v>297</v>
      </c>
      <c r="E556" s="104" t="s">
        <v>616</v>
      </c>
      <c r="F556" s="92">
        <v>75000</v>
      </c>
      <c r="G556" s="92">
        <v>70911</v>
      </c>
      <c r="H556" s="92">
        <v>150000</v>
      </c>
      <c r="I556" s="92"/>
      <c r="J556" s="92"/>
      <c r="K556" s="92">
        <f t="shared" si="134"/>
        <v>150000</v>
      </c>
      <c r="L556" s="93">
        <f t="shared" si="135"/>
        <v>200</v>
      </c>
    </row>
    <row r="557" spans="1:12" ht="12" customHeight="1" x14ac:dyDescent="0.25">
      <c r="A557" s="87" t="s">
        <v>372</v>
      </c>
      <c r="B557" s="88" t="s">
        <v>405</v>
      </c>
      <c r="C557" s="88" t="s">
        <v>270</v>
      </c>
      <c r="D557" s="94" t="s">
        <v>568</v>
      </c>
      <c r="E557" s="55" t="s">
        <v>569</v>
      </c>
      <c r="F557" s="92"/>
      <c r="G557" s="92"/>
      <c r="H557" s="92">
        <v>20000</v>
      </c>
      <c r="I557" s="92"/>
      <c r="J557" s="92"/>
      <c r="K557" s="92">
        <f t="shared" si="134"/>
        <v>20000</v>
      </c>
      <c r="L557" s="93" t="e">
        <f t="shared" si="135"/>
        <v>#DIV/0!</v>
      </c>
    </row>
    <row r="558" spans="1:12" ht="11.25" customHeight="1" x14ac:dyDescent="0.25">
      <c r="A558" s="87">
        <v>10</v>
      </c>
      <c r="B558" s="88">
        <v>108</v>
      </c>
      <c r="C558" s="88" t="s">
        <v>270</v>
      </c>
      <c r="D558" s="94" t="s">
        <v>239</v>
      </c>
      <c r="E558" s="91" t="s">
        <v>120</v>
      </c>
      <c r="F558" s="92">
        <v>200000</v>
      </c>
      <c r="G558" s="92">
        <v>6500</v>
      </c>
      <c r="H558" s="92">
        <v>320000</v>
      </c>
      <c r="I558" s="92"/>
      <c r="J558" s="92"/>
      <c r="K558" s="92">
        <f t="shared" si="134"/>
        <v>320000</v>
      </c>
      <c r="L558" s="93">
        <f t="shared" si="135"/>
        <v>160</v>
      </c>
    </row>
    <row r="559" spans="1:12" ht="11.25" customHeight="1" x14ac:dyDescent="0.25">
      <c r="A559" s="87">
        <v>10</v>
      </c>
      <c r="B559" s="88">
        <v>108</v>
      </c>
      <c r="C559" s="88" t="s">
        <v>270</v>
      </c>
      <c r="D559" s="94" t="s">
        <v>236</v>
      </c>
      <c r="E559" s="91" t="s">
        <v>553</v>
      </c>
      <c r="F559" s="92">
        <v>30000</v>
      </c>
      <c r="G559" s="92">
        <v>0</v>
      </c>
      <c r="H559" s="92">
        <v>0</v>
      </c>
      <c r="I559" s="92"/>
      <c r="J559" s="92"/>
      <c r="K559" s="92">
        <f t="shared" si="134"/>
        <v>0</v>
      </c>
      <c r="L559" s="93">
        <f t="shared" si="135"/>
        <v>0</v>
      </c>
    </row>
    <row r="560" spans="1:12" ht="11.25" customHeight="1" x14ac:dyDescent="0.25">
      <c r="A560" s="87" t="s">
        <v>372</v>
      </c>
      <c r="B560" s="88" t="s">
        <v>405</v>
      </c>
      <c r="C560" s="88" t="s">
        <v>270</v>
      </c>
      <c r="D560" s="94" t="s">
        <v>601</v>
      </c>
      <c r="E560" s="91" t="s">
        <v>602</v>
      </c>
      <c r="F560" s="92"/>
      <c r="G560" s="92"/>
      <c r="H560" s="92">
        <v>20000</v>
      </c>
      <c r="I560" s="92"/>
      <c r="J560" s="92"/>
      <c r="K560" s="92">
        <f t="shared" si="134"/>
        <v>20000</v>
      </c>
      <c r="L560" s="93" t="e">
        <f t="shared" si="135"/>
        <v>#DIV/0!</v>
      </c>
    </row>
    <row r="561" spans="1:12" ht="11.25" customHeight="1" x14ac:dyDescent="0.25">
      <c r="A561" s="87" t="s">
        <v>372</v>
      </c>
      <c r="B561" s="88" t="s">
        <v>405</v>
      </c>
      <c r="C561" s="88" t="s">
        <v>270</v>
      </c>
      <c r="D561" s="141">
        <v>615300</v>
      </c>
      <c r="E561" s="25" t="s">
        <v>471</v>
      </c>
      <c r="F561" s="89">
        <f t="shared" ref="F561:K561" si="138">F562</f>
        <v>100000</v>
      </c>
      <c r="G561" s="89">
        <f t="shared" si="138"/>
        <v>40000</v>
      </c>
      <c r="H561" s="89">
        <f t="shared" si="138"/>
        <v>100000</v>
      </c>
      <c r="I561" s="89">
        <f t="shared" si="138"/>
        <v>0</v>
      </c>
      <c r="J561" s="89">
        <f t="shared" si="138"/>
        <v>0</v>
      </c>
      <c r="K561" s="89">
        <f t="shared" si="138"/>
        <v>100000</v>
      </c>
      <c r="L561" s="93">
        <f t="shared" si="135"/>
        <v>100</v>
      </c>
    </row>
    <row r="562" spans="1:12" ht="13.5" customHeight="1" x14ac:dyDescent="0.25">
      <c r="A562" s="87" t="s">
        <v>372</v>
      </c>
      <c r="B562" s="88" t="s">
        <v>405</v>
      </c>
      <c r="C562" s="88" t="s">
        <v>270</v>
      </c>
      <c r="D562" s="94">
        <v>615311</v>
      </c>
      <c r="E562" s="109" t="s">
        <v>548</v>
      </c>
      <c r="F562" s="92">
        <v>100000</v>
      </c>
      <c r="G562" s="92">
        <v>40000</v>
      </c>
      <c r="H562" s="92">
        <v>100000</v>
      </c>
      <c r="I562" s="92"/>
      <c r="J562" s="92"/>
      <c r="K562" s="92">
        <f>H562+I562+J562</f>
        <v>100000</v>
      </c>
      <c r="L562" s="93">
        <f t="shared" si="135"/>
        <v>100</v>
      </c>
    </row>
    <row r="563" spans="1:12" ht="11.25" customHeight="1" x14ac:dyDescent="0.25">
      <c r="A563" s="87">
        <v>10</v>
      </c>
      <c r="B563" s="88">
        <v>108</v>
      </c>
      <c r="C563" s="88" t="s">
        <v>270</v>
      </c>
      <c r="D563" s="25"/>
      <c r="E563" s="120" t="s">
        <v>129</v>
      </c>
      <c r="F563" s="89">
        <f>SUM(F564:F571)</f>
        <v>280000</v>
      </c>
      <c r="G563" s="89">
        <f>SUM(G564:G570)</f>
        <v>880</v>
      </c>
      <c r="H563" s="89">
        <f>SUM(H564:H571)</f>
        <v>226000</v>
      </c>
      <c r="I563" s="89">
        <f>SUM(I564:I571)</f>
        <v>0</v>
      </c>
      <c r="J563" s="89">
        <f>SUM(J564:J571)</f>
        <v>0</v>
      </c>
      <c r="K563" s="89">
        <f>SUM(K564:K571)</f>
        <v>226000</v>
      </c>
      <c r="L563" s="90">
        <f t="shared" si="135"/>
        <v>80.714285714285722</v>
      </c>
    </row>
    <row r="564" spans="1:12" ht="11.25" customHeight="1" x14ac:dyDescent="0.25">
      <c r="A564" s="87">
        <v>10</v>
      </c>
      <c r="B564" s="88">
        <v>108</v>
      </c>
      <c r="C564" s="88" t="s">
        <v>270</v>
      </c>
      <c r="D564" s="103">
        <v>821311</v>
      </c>
      <c r="E564" s="103" t="s">
        <v>264</v>
      </c>
      <c r="F564" s="92">
        <v>5000</v>
      </c>
      <c r="G564" s="92">
        <v>0</v>
      </c>
      <c r="H564" s="92">
        <v>15000</v>
      </c>
      <c r="I564" s="89"/>
      <c r="J564" s="89"/>
      <c r="K564" s="92">
        <f t="shared" ref="K564:K571" si="139">H564+I564+J564</f>
        <v>15000</v>
      </c>
      <c r="L564" s="93">
        <f t="shared" si="135"/>
        <v>300</v>
      </c>
    </row>
    <row r="565" spans="1:12" ht="11.25" customHeight="1" x14ac:dyDescent="0.25">
      <c r="A565" s="87">
        <v>10</v>
      </c>
      <c r="B565" s="88">
        <v>108</v>
      </c>
      <c r="C565" s="88" t="s">
        <v>270</v>
      </c>
      <c r="D565" s="103">
        <v>821312</v>
      </c>
      <c r="E565" s="103" t="s">
        <v>369</v>
      </c>
      <c r="F565" s="92">
        <v>5000</v>
      </c>
      <c r="G565" s="92">
        <v>0</v>
      </c>
      <c r="H565" s="92">
        <v>40000</v>
      </c>
      <c r="I565" s="89"/>
      <c r="J565" s="89"/>
      <c r="K565" s="92">
        <f t="shared" si="139"/>
        <v>40000</v>
      </c>
      <c r="L565" s="93">
        <f t="shared" si="135"/>
        <v>800</v>
      </c>
    </row>
    <row r="566" spans="1:12" ht="11.25" customHeight="1" x14ac:dyDescent="0.25">
      <c r="A566" s="87" t="s">
        <v>372</v>
      </c>
      <c r="B566" s="88">
        <v>108</v>
      </c>
      <c r="C566" s="88" t="s">
        <v>270</v>
      </c>
      <c r="D566" s="103">
        <v>821319</v>
      </c>
      <c r="E566" s="103" t="s">
        <v>408</v>
      </c>
      <c r="F566" s="92">
        <v>5000</v>
      </c>
      <c r="G566" s="92">
        <v>880</v>
      </c>
      <c r="H566" s="92">
        <v>5000</v>
      </c>
      <c r="I566" s="89"/>
      <c r="J566" s="89"/>
      <c r="K566" s="92">
        <f t="shared" si="139"/>
        <v>5000</v>
      </c>
      <c r="L566" s="93">
        <f t="shared" ref="L566:L571" si="140">K566/F566*100</f>
        <v>100</v>
      </c>
    </row>
    <row r="567" spans="1:12" ht="11.25" customHeight="1" x14ac:dyDescent="0.25">
      <c r="A567" s="87" t="s">
        <v>372</v>
      </c>
      <c r="B567" s="88" t="s">
        <v>405</v>
      </c>
      <c r="C567" s="88" t="s">
        <v>270</v>
      </c>
      <c r="D567" s="103">
        <v>821321</v>
      </c>
      <c r="E567" s="103" t="s">
        <v>623</v>
      </c>
      <c r="F567" s="92">
        <v>50000</v>
      </c>
      <c r="G567" s="92"/>
      <c r="H567" s="92">
        <v>50000</v>
      </c>
      <c r="I567" s="89"/>
      <c r="J567" s="89"/>
      <c r="K567" s="92">
        <f t="shared" si="139"/>
        <v>50000</v>
      </c>
      <c r="L567" s="93">
        <f t="shared" si="140"/>
        <v>100</v>
      </c>
    </row>
    <row r="568" spans="1:12" ht="11.25" customHeight="1" x14ac:dyDescent="0.25">
      <c r="A568" s="87" t="s">
        <v>372</v>
      </c>
      <c r="B568" s="88" t="s">
        <v>405</v>
      </c>
      <c r="C568" s="88" t="s">
        <v>270</v>
      </c>
      <c r="D568" s="103">
        <v>821371</v>
      </c>
      <c r="E568" s="103" t="s">
        <v>603</v>
      </c>
      <c r="F568" s="92"/>
      <c r="G568" s="92"/>
      <c r="H568" s="92">
        <v>26000</v>
      </c>
      <c r="I568" s="89"/>
      <c r="J568" s="89"/>
      <c r="K568" s="92">
        <f t="shared" si="139"/>
        <v>26000</v>
      </c>
      <c r="L568" s="93" t="e">
        <f t="shared" si="140"/>
        <v>#DIV/0!</v>
      </c>
    </row>
    <row r="569" spans="1:12" ht="11.25" customHeight="1" x14ac:dyDescent="0.25">
      <c r="A569" s="87" t="s">
        <v>372</v>
      </c>
      <c r="B569" s="88">
        <v>108</v>
      </c>
      <c r="C569" s="88" t="s">
        <v>270</v>
      </c>
      <c r="D569" s="103">
        <v>821614</v>
      </c>
      <c r="E569" s="103" t="s">
        <v>469</v>
      </c>
      <c r="F569" s="92">
        <v>140000</v>
      </c>
      <c r="G569" s="92">
        <v>0</v>
      </c>
      <c r="H569" s="92">
        <v>50000</v>
      </c>
      <c r="I569" s="89"/>
      <c r="J569" s="89"/>
      <c r="K569" s="92">
        <f t="shared" si="139"/>
        <v>50000</v>
      </c>
      <c r="L569" s="93">
        <f t="shared" si="140"/>
        <v>35.714285714285715</v>
      </c>
    </row>
    <row r="570" spans="1:12" ht="11.25" customHeight="1" x14ac:dyDescent="0.25">
      <c r="A570" s="87">
        <v>10</v>
      </c>
      <c r="B570" s="88">
        <v>108</v>
      </c>
      <c r="C570" s="88" t="s">
        <v>270</v>
      </c>
      <c r="D570" s="105">
        <v>821513</v>
      </c>
      <c r="E570" s="165" t="s">
        <v>379</v>
      </c>
      <c r="F570" s="92">
        <v>25000</v>
      </c>
      <c r="G570" s="92">
        <v>0</v>
      </c>
      <c r="H570" s="92">
        <v>40000</v>
      </c>
      <c r="I570" s="92"/>
      <c r="J570" s="92"/>
      <c r="K570" s="92">
        <f t="shared" si="139"/>
        <v>40000</v>
      </c>
      <c r="L570" s="93">
        <f t="shared" si="140"/>
        <v>160</v>
      </c>
    </row>
    <row r="571" spans="1:12" ht="23.25" customHeight="1" x14ac:dyDescent="0.25">
      <c r="A571" s="87">
        <v>10</v>
      </c>
      <c r="B571" s="88">
        <v>108</v>
      </c>
      <c r="C571" s="88" t="s">
        <v>270</v>
      </c>
      <c r="D571" s="170">
        <v>821611</v>
      </c>
      <c r="E571" s="55" t="s">
        <v>509</v>
      </c>
      <c r="F571" s="144">
        <v>50000</v>
      </c>
      <c r="G571" s="144"/>
      <c r="H571" s="144">
        <v>0</v>
      </c>
      <c r="I571" s="144"/>
      <c r="J571" s="144"/>
      <c r="K571" s="144">
        <f t="shared" si="139"/>
        <v>0</v>
      </c>
      <c r="L571" s="93">
        <f t="shared" si="140"/>
        <v>0</v>
      </c>
    </row>
    <row r="572" spans="1:12" ht="11.25" customHeight="1" x14ac:dyDescent="0.25">
      <c r="A572" s="96"/>
      <c r="B572" s="97"/>
      <c r="C572" s="97"/>
      <c r="D572" s="115"/>
      <c r="E572" s="116" t="s">
        <v>347</v>
      </c>
      <c r="F572" s="117">
        <v>32</v>
      </c>
      <c r="G572" s="118"/>
      <c r="H572" s="118"/>
      <c r="I572" s="118"/>
      <c r="J572" s="118"/>
      <c r="K572" s="118"/>
      <c r="L572" s="93"/>
    </row>
    <row r="573" spans="1:12" ht="11.25" customHeight="1" x14ac:dyDescent="0.25">
      <c r="A573" s="102"/>
      <c r="B573" s="102"/>
      <c r="C573" s="102"/>
      <c r="D573" s="171"/>
      <c r="E573" s="131"/>
      <c r="F573" s="132"/>
      <c r="G573" s="172"/>
      <c r="H573" s="172"/>
      <c r="I573" s="172"/>
      <c r="J573" s="172"/>
      <c r="K573" s="172"/>
      <c r="L573" s="182"/>
    </row>
    <row r="574" spans="1:12" ht="12" customHeight="1" x14ac:dyDescent="0.25">
      <c r="A574" s="440" t="s">
        <v>370</v>
      </c>
      <c r="B574" s="440"/>
      <c r="C574" s="440"/>
      <c r="D574" s="440"/>
      <c r="E574" s="440"/>
    </row>
    <row r="575" spans="1:12" ht="19.5" customHeight="1" x14ac:dyDescent="0.25">
      <c r="A575" s="426" t="s">
        <v>77</v>
      </c>
      <c r="B575" s="424" t="s">
        <v>267</v>
      </c>
      <c r="C575" s="424" t="s">
        <v>268</v>
      </c>
      <c r="D575" s="435" t="s">
        <v>269</v>
      </c>
      <c r="E575" s="429" t="s">
        <v>78</v>
      </c>
      <c r="F575" s="432" t="s">
        <v>501</v>
      </c>
      <c r="G575" s="432" t="s">
        <v>556</v>
      </c>
      <c r="H575" s="429" t="s">
        <v>555</v>
      </c>
      <c r="I575" s="429"/>
      <c r="J575" s="429"/>
      <c r="K575" s="429"/>
      <c r="L575" s="430" t="s">
        <v>290</v>
      </c>
    </row>
    <row r="576" spans="1:12" ht="39.75" customHeight="1" x14ac:dyDescent="0.25">
      <c r="A576" s="427"/>
      <c r="B576" s="425"/>
      <c r="C576" s="425"/>
      <c r="D576" s="436"/>
      <c r="E576" s="434"/>
      <c r="F576" s="433"/>
      <c r="G576" s="433"/>
      <c r="H576" s="33" t="s">
        <v>285</v>
      </c>
      <c r="I576" s="33" t="s">
        <v>286</v>
      </c>
      <c r="J576" s="33" t="s">
        <v>287</v>
      </c>
      <c r="K576" s="34" t="s">
        <v>288</v>
      </c>
      <c r="L576" s="431"/>
    </row>
    <row r="577" spans="1:12" ht="8.25" customHeight="1" x14ac:dyDescent="0.25">
      <c r="A577" s="35">
        <v>1</v>
      </c>
      <c r="B577" s="36">
        <v>2</v>
      </c>
      <c r="C577" s="36">
        <v>3</v>
      </c>
      <c r="D577" s="37">
        <v>4</v>
      </c>
      <c r="E577" s="36">
        <v>5</v>
      </c>
      <c r="F577" s="37">
        <v>6</v>
      </c>
      <c r="G577" s="37">
        <v>7</v>
      </c>
      <c r="H577" s="37">
        <v>8</v>
      </c>
      <c r="I577" s="37">
        <v>9</v>
      </c>
      <c r="J577" s="37">
        <v>10</v>
      </c>
      <c r="K577" s="37">
        <v>11</v>
      </c>
      <c r="L577" s="38">
        <v>12</v>
      </c>
    </row>
    <row r="578" spans="1:12" ht="9.75" customHeight="1" x14ac:dyDescent="0.25">
      <c r="A578" s="70"/>
      <c r="B578" s="71"/>
      <c r="C578" s="71"/>
      <c r="D578" s="72"/>
      <c r="E578" s="73" t="s">
        <v>136</v>
      </c>
      <c r="F578" s="23">
        <f>F579+F582+F588+F590+F602+F606</f>
        <v>1698542</v>
      </c>
      <c r="G578" s="23">
        <f>G579+G582+G588+G590+G602+G606</f>
        <v>322897</v>
      </c>
      <c r="H578" s="23">
        <f>H579+H582+H588+H590+H602+H606</f>
        <v>842291</v>
      </c>
      <c r="I578" s="23">
        <f>I579+I582+I588+I590+I602+I606</f>
        <v>1140000</v>
      </c>
      <c r="J578" s="23">
        <f>J579+J582+J588+J590+J602+J606</f>
        <v>0</v>
      </c>
      <c r="K578" s="23">
        <f>H578+I578+J578</f>
        <v>1982291</v>
      </c>
      <c r="L578" s="22">
        <f t="shared" ref="L578:L608" si="141">K578/F578*100</f>
        <v>116.70544502284901</v>
      </c>
    </row>
    <row r="579" spans="1:12" ht="11.25" customHeight="1" x14ac:dyDescent="0.25">
      <c r="A579" s="74">
        <v>10</v>
      </c>
      <c r="B579" s="44" t="s">
        <v>460</v>
      </c>
      <c r="C579" s="44" t="s">
        <v>270</v>
      </c>
      <c r="D579" s="26">
        <v>611100</v>
      </c>
      <c r="E579" s="26" t="s">
        <v>338</v>
      </c>
      <c r="F579" s="23">
        <f>F580+F581</f>
        <v>352428</v>
      </c>
      <c r="G579" s="23">
        <f>G580+G581</f>
        <v>242859</v>
      </c>
      <c r="H579" s="23">
        <f>H580+H581</f>
        <v>380045</v>
      </c>
      <c r="I579" s="23">
        <f>I580+I581</f>
        <v>0</v>
      </c>
      <c r="J579" s="23">
        <f>J580+J581</f>
        <v>0</v>
      </c>
      <c r="K579" s="23">
        <f t="shared" ref="K579:K608" si="142">H579+I579+J579</f>
        <v>380045</v>
      </c>
      <c r="L579" s="22">
        <f t="shared" si="141"/>
        <v>107.83621051675803</v>
      </c>
    </row>
    <row r="580" spans="1:12" ht="11.25" customHeight="1" x14ac:dyDescent="0.25">
      <c r="A580" s="74">
        <v>10</v>
      </c>
      <c r="B580" s="44" t="s">
        <v>460</v>
      </c>
      <c r="C580" s="44" t="s">
        <v>270</v>
      </c>
      <c r="D580" s="18">
        <v>611111</v>
      </c>
      <c r="E580" s="18" t="s">
        <v>339</v>
      </c>
      <c r="F580" s="17">
        <v>240424</v>
      </c>
      <c r="G580" s="17">
        <v>167094</v>
      </c>
      <c r="H580" s="17">
        <v>261535</v>
      </c>
      <c r="I580" s="17"/>
      <c r="J580" s="17"/>
      <c r="K580" s="17">
        <f t="shared" si="142"/>
        <v>261535</v>
      </c>
      <c r="L580" s="21">
        <f t="shared" si="141"/>
        <v>108.78073736399028</v>
      </c>
    </row>
    <row r="581" spans="1:12" ht="11.25" customHeight="1" x14ac:dyDescent="0.25">
      <c r="A581" s="74">
        <v>10</v>
      </c>
      <c r="B581" s="44" t="s">
        <v>460</v>
      </c>
      <c r="C581" s="44" t="s">
        <v>270</v>
      </c>
      <c r="D581" s="18">
        <v>611130</v>
      </c>
      <c r="E581" s="18" t="s">
        <v>340</v>
      </c>
      <c r="F581" s="17">
        <v>112004</v>
      </c>
      <c r="G581" s="17">
        <v>75765</v>
      </c>
      <c r="H581" s="17">
        <v>118510</v>
      </c>
      <c r="I581" s="17"/>
      <c r="J581" s="17"/>
      <c r="K581" s="17">
        <f t="shared" si="142"/>
        <v>118510</v>
      </c>
      <c r="L581" s="21">
        <f t="shared" si="141"/>
        <v>105.80872111710295</v>
      </c>
    </row>
    <row r="582" spans="1:12" ht="11.25" customHeight="1" x14ac:dyDescent="0.25">
      <c r="A582" s="74">
        <v>10</v>
      </c>
      <c r="B582" s="44" t="s">
        <v>460</v>
      </c>
      <c r="C582" s="44" t="s">
        <v>270</v>
      </c>
      <c r="D582" s="26">
        <v>611200</v>
      </c>
      <c r="E582" s="26" t="s">
        <v>341</v>
      </c>
      <c r="F582" s="23">
        <f>SUM(F583:F587)</f>
        <v>57312</v>
      </c>
      <c r="G582" s="23">
        <f>SUM(G583:G587)</f>
        <v>38851</v>
      </c>
      <c r="H582" s="23">
        <f>SUM(H583:H587)</f>
        <v>74560</v>
      </c>
      <c r="I582" s="23">
        <f>SUM(I583:I586)</f>
        <v>0</v>
      </c>
      <c r="J582" s="23">
        <f>SUM(J583:J586)</f>
        <v>0</v>
      </c>
      <c r="K582" s="23">
        <f>H582+I582+J582</f>
        <v>74560</v>
      </c>
      <c r="L582" s="22">
        <f t="shared" si="141"/>
        <v>130.09491903964266</v>
      </c>
    </row>
    <row r="583" spans="1:12" ht="11.25" customHeight="1" x14ac:dyDescent="0.25">
      <c r="A583" s="74">
        <v>10</v>
      </c>
      <c r="B583" s="44" t="s">
        <v>460</v>
      </c>
      <c r="C583" s="44" t="s">
        <v>270</v>
      </c>
      <c r="D583" s="18">
        <v>611211</v>
      </c>
      <c r="E583" s="18" t="s">
        <v>49</v>
      </c>
      <c r="F583" s="17">
        <v>9006</v>
      </c>
      <c r="G583" s="17">
        <v>6368</v>
      </c>
      <c r="H583" s="17">
        <v>10000</v>
      </c>
      <c r="I583" s="17"/>
      <c r="J583" s="17"/>
      <c r="K583" s="17">
        <f t="shared" si="142"/>
        <v>10000</v>
      </c>
      <c r="L583" s="21">
        <f t="shared" si="141"/>
        <v>111.03708638685322</v>
      </c>
    </row>
    <row r="584" spans="1:12" ht="11.25" customHeight="1" x14ac:dyDescent="0.25">
      <c r="A584" s="74">
        <v>10</v>
      </c>
      <c r="B584" s="44" t="s">
        <v>460</v>
      </c>
      <c r="C584" s="44" t="s">
        <v>270</v>
      </c>
      <c r="D584" s="18">
        <v>611221</v>
      </c>
      <c r="E584" s="18" t="s">
        <v>50</v>
      </c>
      <c r="F584" s="17">
        <v>35306</v>
      </c>
      <c r="G584" s="17">
        <v>23678</v>
      </c>
      <c r="H584" s="17">
        <v>36960</v>
      </c>
      <c r="I584" s="17"/>
      <c r="J584" s="17"/>
      <c r="K584" s="17">
        <f t="shared" si="142"/>
        <v>36960</v>
      </c>
      <c r="L584" s="21">
        <f t="shared" si="141"/>
        <v>104.68475613210219</v>
      </c>
    </row>
    <row r="585" spans="1:12" ht="11.25" customHeight="1" x14ac:dyDescent="0.25">
      <c r="A585" s="74">
        <v>10</v>
      </c>
      <c r="B585" s="44" t="s">
        <v>460</v>
      </c>
      <c r="C585" s="44" t="s">
        <v>270</v>
      </c>
      <c r="D585" s="18">
        <v>611224</v>
      </c>
      <c r="E585" s="18" t="s">
        <v>51</v>
      </c>
      <c r="F585" s="17">
        <v>8500</v>
      </c>
      <c r="G585" s="17">
        <v>7305</v>
      </c>
      <c r="H585" s="17">
        <v>8800</v>
      </c>
      <c r="I585" s="17"/>
      <c r="J585" s="17"/>
      <c r="K585" s="17">
        <f t="shared" si="142"/>
        <v>8800</v>
      </c>
      <c r="L585" s="21">
        <f t="shared" si="141"/>
        <v>103.5294117647059</v>
      </c>
    </row>
    <row r="586" spans="1:12" ht="11.25" customHeight="1" x14ac:dyDescent="0.25">
      <c r="A586" s="74">
        <v>10</v>
      </c>
      <c r="B586" s="44" t="s">
        <v>460</v>
      </c>
      <c r="C586" s="44" t="s">
        <v>270</v>
      </c>
      <c r="D586" s="18">
        <v>611225</v>
      </c>
      <c r="E586" s="18" t="s">
        <v>52</v>
      </c>
      <c r="F586" s="17">
        <v>0</v>
      </c>
      <c r="G586" s="17">
        <v>0</v>
      </c>
      <c r="H586" s="17">
        <v>14000</v>
      </c>
      <c r="I586" s="17"/>
      <c r="J586" s="17"/>
      <c r="K586" s="17">
        <f t="shared" si="142"/>
        <v>14000</v>
      </c>
      <c r="L586" s="21" t="e">
        <f t="shared" si="141"/>
        <v>#DIV/0!</v>
      </c>
    </row>
    <row r="587" spans="1:12" ht="11.25" customHeight="1" x14ac:dyDescent="0.25">
      <c r="A587" s="74" t="s">
        <v>372</v>
      </c>
      <c r="B587" s="44" t="s">
        <v>460</v>
      </c>
      <c r="C587" s="44" t="s">
        <v>270</v>
      </c>
      <c r="D587" s="18">
        <v>611226</v>
      </c>
      <c r="E587" s="18" t="s">
        <v>479</v>
      </c>
      <c r="F587" s="17">
        <v>4500</v>
      </c>
      <c r="G587" s="17">
        <v>1500</v>
      </c>
      <c r="H587" s="17">
        <v>4800</v>
      </c>
      <c r="I587" s="17"/>
      <c r="J587" s="17"/>
      <c r="K587" s="17">
        <f t="shared" si="142"/>
        <v>4800</v>
      </c>
      <c r="L587" s="21">
        <f t="shared" si="141"/>
        <v>106.66666666666667</v>
      </c>
    </row>
    <row r="588" spans="1:12" ht="11.25" customHeight="1" x14ac:dyDescent="0.25">
      <c r="A588" s="74">
        <v>10</v>
      </c>
      <c r="B588" s="44" t="s">
        <v>460</v>
      </c>
      <c r="C588" s="44" t="s">
        <v>270</v>
      </c>
      <c r="D588" s="26">
        <v>612000</v>
      </c>
      <c r="E588" s="26" t="s">
        <v>342</v>
      </c>
      <c r="F588" s="23">
        <f>F589</f>
        <v>43000</v>
      </c>
      <c r="G588" s="23">
        <f>G589</f>
        <v>31345</v>
      </c>
      <c r="H588" s="23">
        <f>H589</f>
        <v>56878</v>
      </c>
      <c r="I588" s="23">
        <f>I589</f>
        <v>0</v>
      </c>
      <c r="J588" s="23">
        <f>J589</f>
        <v>0</v>
      </c>
      <c r="K588" s="23">
        <f t="shared" si="142"/>
        <v>56878</v>
      </c>
      <c r="L588" s="22">
        <f t="shared" si="141"/>
        <v>132.27441860465117</v>
      </c>
    </row>
    <row r="589" spans="1:12" ht="11.25" customHeight="1" x14ac:dyDescent="0.25">
      <c r="A589" s="74">
        <v>10</v>
      </c>
      <c r="B589" s="44" t="s">
        <v>460</v>
      </c>
      <c r="C589" s="44" t="s">
        <v>270</v>
      </c>
      <c r="D589" s="18">
        <v>612110</v>
      </c>
      <c r="E589" s="18" t="s">
        <v>342</v>
      </c>
      <c r="F589" s="17">
        <v>43000</v>
      </c>
      <c r="G589" s="17">
        <v>31345</v>
      </c>
      <c r="H589" s="17">
        <v>56878</v>
      </c>
      <c r="I589" s="17"/>
      <c r="J589" s="17"/>
      <c r="K589" s="17">
        <f t="shared" si="142"/>
        <v>56878</v>
      </c>
      <c r="L589" s="21">
        <f t="shared" si="141"/>
        <v>132.27441860465117</v>
      </c>
    </row>
    <row r="590" spans="1:12" ht="11.25" customHeight="1" x14ac:dyDescent="0.25">
      <c r="A590" s="74">
        <v>10</v>
      </c>
      <c r="B590" s="44" t="s">
        <v>460</v>
      </c>
      <c r="C590" s="44" t="s">
        <v>270</v>
      </c>
      <c r="D590" s="26">
        <v>613000</v>
      </c>
      <c r="E590" s="26" t="s">
        <v>343</v>
      </c>
      <c r="F590" s="23">
        <f>SUM(F591:F601)</f>
        <v>28202</v>
      </c>
      <c r="G590" s="23">
        <f>SUM(G591:G601)</f>
        <v>9842</v>
      </c>
      <c r="H590" s="23">
        <f>SUM(H591:H601)</f>
        <v>30808</v>
      </c>
      <c r="I590" s="23">
        <f>SUM(I591:I601)</f>
        <v>0</v>
      </c>
      <c r="J590" s="23">
        <f>SUM(J591:J601)</f>
        <v>0</v>
      </c>
      <c r="K590" s="23">
        <f t="shared" si="142"/>
        <v>30808</v>
      </c>
      <c r="L590" s="22">
        <f t="shared" si="141"/>
        <v>109.2404793986242</v>
      </c>
    </row>
    <row r="591" spans="1:12" ht="11.25" customHeight="1" x14ac:dyDescent="0.25">
      <c r="A591" s="74">
        <v>10</v>
      </c>
      <c r="B591" s="44" t="s">
        <v>460</v>
      </c>
      <c r="C591" s="44" t="s">
        <v>270</v>
      </c>
      <c r="D591" s="18">
        <v>613100</v>
      </c>
      <c r="E591" s="18" t="s">
        <v>344</v>
      </c>
      <c r="F591" s="17">
        <v>1000</v>
      </c>
      <c r="G591" s="17">
        <v>362</v>
      </c>
      <c r="H591" s="17">
        <v>1500</v>
      </c>
      <c r="I591" s="17"/>
      <c r="J591" s="17"/>
      <c r="K591" s="17">
        <f t="shared" si="142"/>
        <v>1500</v>
      </c>
      <c r="L591" s="21">
        <f t="shared" si="141"/>
        <v>150</v>
      </c>
    </row>
    <row r="592" spans="1:12" ht="11.25" customHeight="1" x14ac:dyDescent="0.25">
      <c r="A592" s="74">
        <v>10</v>
      </c>
      <c r="B592" s="44" t="s">
        <v>460</v>
      </c>
      <c r="C592" s="44" t="s">
        <v>270</v>
      </c>
      <c r="D592" s="45">
        <v>613215</v>
      </c>
      <c r="E592" s="18" t="s">
        <v>149</v>
      </c>
      <c r="F592" s="17">
        <v>5000</v>
      </c>
      <c r="G592" s="17">
        <v>4400</v>
      </c>
      <c r="H592" s="17">
        <v>5000</v>
      </c>
      <c r="I592" s="17"/>
      <c r="J592" s="17"/>
      <c r="K592" s="17">
        <f t="shared" si="142"/>
        <v>5000</v>
      </c>
      <c r="L592" s="21">
        <f t="shared" si="141"/>
        <v>100</v>
      </c>
    </row>
    <row r="593" spans="1:12" ht="11.25" customHeight="1" x14ac:dyDescent="0.25">
      <c r="A593" s="74">
        <v>10</v>
      </c>
      <c r="B593" s="44" t="s">
        <v>460</v>
      </c>
      <c r="C593" s="44" t="s">
        <v>270</v>
      </c>
      <c r="D593" s="18">
        <v>613411</v>
      </c>
      <c r="E593" s="18" t="s">
        <v>284</v>
      </c>
      <c r="F593" s="17">
        <v>600</v>
      </c>
      <c r="G593" s="17">
        <v>61</v>
      </c>
      <c r="H593" s="17">
        <v>600</v>
      </c>
      <c r="I593" s="17"/>
      <c r="J593" s="17"/>
      <c r="K593" s="17">
        <f t="shared" si="142"/>
        <v>600</v>
      </c>
      <c r="L593" s="21">
        <f t="shared" si="141"/>
        <v>100</v>
      </c>
    </row>
    <row r="594" spans="1:12" ht="11.25" customHeight="1" x14ac:dyDescent="0.25">
      <c r="A594" s="74" t="s">
        <v>372</v>
      </c>
      <c r="B594" s="44" t="s">
        <v>460</v>
      </c>
      <c r="C594" s="44" t="s">
        <v>270</v>
      </c>
      <c r="D594" s="18">
        <v>613412</v>
      </c>
      <c r="E594" s="18" t="s">
        <v>255</v>
      </c>
      <c r="F594" s="17">
        <v>300</v>
      </c>
      <c r="G594" s="17">
        <v>31</v>
      </c>
      <c r="H594" s="17">
        <v>300</v>
      </c>
      <c r="I594" s="17"/>
      <c r="J594" s="17"/>
      <c r="K594" s="17">
        <f t="shared" si="142"/>
        <v>300</v>
      </c>
      <c r="L594" s="21">
        <f t="shared" si="141"/>
        <v>100</v>
      </c>
    </row>
    <row r="595" spans="1:12" ht="11.25" customHeight="1" x14ac:dyDescent="0.25">
      <c r="A595" s="74" t="s">
        <v>372</v>
      </c>
      <c r="B595" s="44" t="s">
        <v>460</v>
      </c>
      <c r="C595" s="44" t="s">
        <v>270</v>
      </c>
      <c r="D595" s="18">
        <v>613481</v>
      </c>
      <c r="E595" s="18" t="s">
        <v>524</v>
      </c>
      <c r="F595" s="17">
        <v>3000</v>
      </c>
      <c r="G595" s="17">
        <v>1690</v>
      </c>
      <c r="H595" s="17">
        <v>5000</v>
      </c>
      <c r="I595" s="17"/>
      <c r="J595" s="17"/>
      <c r="K595" s="17">
        <f t="shared" si="142"/>
        <v>5000</v>
      </c>
      <c r="L595" s="21">
        <f t="shared" si="141"/>
        <v>166.66666666666669</v>
      </c>
    </row>
    <row r="596" spans="1:12" ht="11.25" customHeight="1" x14ac:dyDescent="0.25">
      <c r="A596" s="74">
        <v>10</v>
      </c>
      <c r="B596" s="44" t="s">
        <v>460</v>
      </c>
      <c r="C596" s="44" t="s">
        <v>270</v>
      </c>
      <c r="D596" s="18">
        <v>613487</v>
      </c>
      <c r="E596" s="18" t="s">
        <v>363</v>
      </c>
      <c r="F596" s="17">
        <v>4000</v>
      </c>
      <c r="G596" s="17">
        <v>2499</v>
      </c>
      <c r="H596" s="17">
        <v>4000</v>
      </c>
      <c r="I596" s="17"/>
      <c r="J596" s="17"/>
      <c r="K596" s="17">
        <f t="shared" si="142"/>
        <v>4000</v>
      </c>
      <c r="L596" s="21">
        <f t="shared" si="141"/>
        <v>100</v>
      </c>
    </row>
    <row r="597" spans="1:12" ht="11.25" customHeight="1" x14ac:dyDescent="0.25">
      <c r="A597" s="74">
        <v>10</v>
      </c>
      <c r="B597" s="44" t="s">
        <v>460</v>
      </c>
      <c r="C597" s="44" t="s">
        <v>270</v>
      </c>
      <c r="D597" s="18">
        <v>613713</v>
      </c>
      <c r="E597" s="18" t="s">
        <v>261</v>
      </c>
      <c r="F597" s="17">
        <v>2500</v>
      </c>
      <c r="G597" s="17">
        <v>0</v>
      </c>
      <c r="H597" s="17">
        <v>2500</v>
      </c>
      <c r="I597" s="17"/>
      <c r="J597" s="17"/>
      <c r="K597" s="17">
        <f t="shared" si="142"/>
        <v>2500</v>
      </c>
      <c r="L597" s="21">
        <f t="shared" si="141"/>
        <v>100</v>
      </c>
    </row>
    <row r="598" spans="1:12" ht="11.25" customHeight="1" x14ac:dyDescent="0.25">
      <c r="A598" s="325">
        <v>10</v>
      </c>
      <c r="B598" s="326" t="s">
        <v>460</v>
      </c>
      <c r="C598" s="326" t="s">
        <v>270</v>
      </c>
      <c r="D598" s="327">
        <v>613722</v>
      </c>
      <c r="E598" s="327" t="s">
        <v>175</v>
      </c>
      <c r="F598" s="328">
        <v>0</v>
      </c>
      <c r="G598" s="328">
        <v>0</v>
      </c>
      <c r="H598" s="328">
        <v>0</v>
      </c>
      <c r="I598" s="328"/>
      <c r="J598" s="328"/>
      <c r="K598" s="328">
        <f t="shared" si="142"/>
        <v>0</v>
      </c>
      <c r="L598" s="329" t="e">
        <f t="shared" si="141"/>
        <v>#DIV/0!</v>
      </c>
    </row>
    <row r="599" spans="1:12" ht="11.25" customHeight="1" x14ac:dyDescent="0.25">
      <c r="A599" s="74">
        <v>10</v>
      </c>
      <c r="B599" s="44" t="s">
        <v>460</v>
      </c>
      <c r="C599" s="44" t="s">
        <v>270</v>
      </c>
      <c r="D599" s="18">
        <v>613920</v>
      </c>
      <c r="E599" s="91" t="s">
        <v>226</v>
      </c>
      <c r="F599" s="17">
        <v>500</v>
      </c>
      <c r="G599" s="17">
        <v>0</v>
      </c>
      <c r="H599" s="17">
        <v>500</v>
      </c>
      <c r="I599" s="17"/>
      <c r="J599" s="17"/>
      <c r="K599" s="17">
        <f t="shared" si="142"/>
        <v>500</v>
      </c>
      <c r="L599" s="21">
        <f t="shared" si="141"/>
        <v>100</v>
      </c>
    </row>
    <row r="600" spans="1:12" ht="11.25" customHeight="1" x14ac:dyDescent="0.25">
      <c r="A600" s="74">
        <v>10</v>
      </c>
      <c r="B600" s="44" t="s">
        <v>460</v>
      </c>
      <c r="C600" s="44" t="s">
        <v>270</v>
      </c>
      <c r="D600" s="18">
        <v>613983</v>
      </c>
      <c r="E600" s="18" t="s">
        <v>358</v>
      </c>
      <c r="F600" s="17">
        <v>1302</v>
      </c>
      <c r="G600" s="17">
        <v>799</v>
      </c>
      <c r="H600" s="17">
        <v>1408</v>
      </c>
      <c r="I600" s="17"/>
      <c r="J600" s="17"/>
      <c r="K600" s="17">
        <f t="shared" si="142"/>
        <v>1408</v>
      </c>
      <c r="L600" s="21">
        <f t="shared" si="141"/>
        <v>108.14132104454686</v>
      </c>
    </row>
    <row r="601" spans="1:12" ht="11.25" customHeight="1" x14ac:dyDescent="0.25">
      <c r="A601" s="74">
        <v>10</v>
      </c>
      <c r="B601" s="44" t="s">
        <v>460</v>
      </c>
      <c r="C601" s="44" t="s">
        <v>270</v>
      </c>
      <c r="D601" s="45" t="s">
        <v>183</v>
      </c>
      <c r="E601" s="18" t="s">
        <v>184</v>
      </c>
      <c r="F601" s="17">
        <v>10000</v>
      </c>
      <c r="G601" s="17">
        <v>0</v>
      </c>
      <c r="H601" s="17">
        <v>10000</v>
      </c>
      <c r="I601" s="17"/>
      <c r="J601" s="17"/>
      <c r="K601" s="17">
        <f t="shared" si="142"/>
        <v>10000</v>
      </c>
      <c r="L601" s="21">
        <f t="shared" si="141"/>
        <v>100</v>
      </c>
    </row>
    <row r="602" spans="1:12" ht="11.25" customHeight="1" x14ac:dyDescent="0.25">
      <c r="A602" s="74">
        <v>10</v>
      </c>
      <c r="B602" s="44" t="s">
        <v>460</v>
      </c>
      <c r="C602" s="44" t="s">
        <v>270</v>
      </c>
      <c r="D602" s="26">
        <v>614000</v>
      </c>
      <c r="E602" s="26" t="s">
        <v>346</v>
      </c>
      <c r="F602" s="23">
        <f>F603+F604+F605</f>
        <v>847600</v>
      </c>
      <c r="G602" s="23">
        <f t="shared" ref="G602:K602" si="143">G603+G604+G605</f>
        <v>0</v>
      </c>
      <c r="H602" s="23">
        <f t="shared" si="143"/>
        <v>50000</v>
      </c>
      <c r="I602" s="23">
        <f t="shared" si="143"/>
        <v>840000</v>
      </c>
      <c r="J602" s="23">
        <f t="shared" si="143"/>
        <v>0</v>
      </c>
      <c r="K602" s="23">
        <f t="shared" si="143"/>
        <v>890000</v>
      </c>
      <c r="L602" s="22">
        <f t="shared" si="141"/>
        <v>105.0023596035866</v>
      </c>
    </row>
    <row r="603" spans="1:12" ht="11.25" customHeight="1" x14ac:dyDescent="0.25">
      <c r="A603" s="74">
        <v>10</v>
      </c>
      <c r="B603" s="44" t="s">
        <v>460</v>
      </c>
      <c r="C603" s="44" t="s">
        <v>270</v>
      </c>
      <c r="D603" s="45" t="s">
        <v>191</v>
      </c>
      <c r="E603" s="18" t="s">
        <v>472</v>
      </c>
      <c r="F603" s="17">
        <v>562600</v>
      </c>
      <c r="G603" s="17">
        <v>0</v>
      </c>
      <c r="H603" s="17"/>
      <c r="I603" s="17">
        <v>620000</v>
      </c>
      <c r="J603" s="17">
        <v>0</v>
      </c>
      <c r="K603" s="17">
        <f t="shared" si="142"/>
        <v>620000</v>
      </c>
      <c r="L603" s="21">
        <f t="shared" si="141"/>
        <v>110.20263064344115</v>
      </c>
    </row>
    <row r="604" spans="1:12" ht="11.25" customHeight="1" x14ac:dyDescent="0.25">
      <c r="A604" s="74">
        <v>10</v>
      </c>
      <c r="B604" s="44" t="s">
        <v>460</v>
      </c>
      <c r="C604" s="44" t="s">
        <v>270</v>
      </c>
      <c r="D604" s="45" t="s">
        <v>192</v>
      </c>
      <c r="E604" s="18" t="s">
        <v>473</v>
      </c>
      <c r="F604" s="17">
        <v>50000</v>
      </c>
      <c r="G604" s="17">
        <v>0</v>
      </c>
      <c r="H604" s="17">
        <v>50000</v>
      </c>
      <c r="I604" s="17"/>
      <c r="J604" s="17"/>
      <c r="K604" s="17">
        <f t="shared" si="142"/>
        <v>50000</v>
      </c>
      <c r="L604" s="21">
        <f t="shared" si="141"/>
        <v>100</v>
      </c>
    </row>
    <row r="605" spans="1:12" ht="21" customHeight="1" x14ac:dyDescent="0.25">
      <c r="A605" s="74" t="s">
        <v>372</v>
      </c>
      <c r="B605" s="44" t="s">
        <v>460</v>
      </c>
      <c r="C605" s="44" t="s">
        <v>270</v>
      </c>
      <c r="D605" s="43" t="s">
        <v>494</v>
      </c>
      <c r="E605" s="56" t="s">
        <v>559</v>
      </c>
      <c r="F605" s="17">
        <v>235000</v>
      </c>
      <c r="G605" s="17"/>
      <c r="H605" s="17"/>
      <c r="I605" s="17">
        <v>220000</v>
      </c>
      <c r="J605" s="17"/>
      <c r="K605" s="17">
        <f t="shared" si="142"/>
        <v>220000</v>
      </c>
      <c r="L605" s="21">
        <f t="shared" si="141"/>
        <v>93.61702127659575</v>
      </c>
    </row>
    <row r="606" spans="1:12" ht="12.75" customHeight="1" x14ac:dyDescent="0.25">
      <c r="A606" s="74">
        <v>10</v>
      </c>
      <c r="B606" s="44" t="s">
        <v>460</v>
      </c>
      <c r="C606" s="44" t="s">
        <v>270</v>
      </c>
      <c r="D606" s="58"/>
      <c r="E606" s="58" t="s">
        <v>129</v>
      </c>
      <c r="F606" s="23">
        <f>F608+F607</f>
        <v>370000</v>
      </c>
      <c r="G606" s="23">
        <f t="shared" ref="G606:K606" si="144">G608+G607</f>
        <v>0</v>
      </c>
      <c r="H606" s="23">
        <f t="shared" si="144"/>
        <v>250000</v>
      </c>
      <c r="I606" s="23">
        <f t="shared" si="144"/>
        <v>300000</v>
      </c>
      <c r="J606" s="23">
        <f t="shared" si="144"/>
        <v>0</v>
      </c>
      <c r="K606" s="23">
        <f t="shared" si="144"/>
        <v>550000</v>
      </c>
      <c r="L606" s="22">
        <f t="shared" si="141"/>
        <v>148.64864864864865</v>
      </c>
    </row>
    <row r="607" spans="1:12" ht="12.75" customHeight="1" x14ac:dyDescent="0.25">
      <c r="A607" s="356" t="s">
        <v>372</v>
      </c>
      <c r="B607" s="44" t="s">
        <v>460</v>
      </c>
      <c r="C607" s="357" t="s">
        <v>270</v>
      </c>
      <c r="D607" s="91">
        <v>821213</v>
      </c>
      <c r="E607" s="91" t="s">
        <v>296</v>
      </c>
      <c r="F607" s="358">
        <v>300000</v>
      </c>
      <c r="G607" s="358"/>
      <c r="H607" s="358"/>
      <c r="I607" s="358">
        <v>300000</v>
      </c>
      <c r="J607" s="358"/>
      <c r="K607" s="92">
        <f t="shared" si="142"/>
        <v>300000</v>
      </c>
      <c r="L607" s="93">
        <f t="shared" si="141"/>
        <v>100</v>
      </c>
    </row>
    <row r="608" spans="1:12" ht="13.5" customHeight="1" x14ac:dyDescent="0.25">
      <c r="A608" s="142" t="s">
        <v>372</v>
      </c>
      <c r="B608" s="88" t="s">
        <v>460</v>
      </c>
      <c r="C608" s="143" t="s">
        <v>270</v>
      </c>
      <c r="D608" s="105">
        <v>821321</v>
      </c>
      <c r="E608" s="109" t="s">
        <v>622</v>
      </c>
      <c r="F608" s="144">
        <v>70000</v>
      </c>
      <c r="G608" s="144"/>
      <c r="H608" s="144">
        <v>250000</v>
      </c>
      <c r="I608" s="144"/>
      <c r="J608" s="144"/>
      <c r="K608" s="92">
        <f t="shared" si="142"/>
        <v>250000</v>
      </c>
      <c r="L608" s="93">
        <f t="shared" si="141"/>
        <v>357.14285714285717</v>
      </c>
    </row>
    <row r="609" spans="1:12" ht="10.5" customHeight="1" x14ac:dyDescent="0.25">
      <c r="A609" s="96"/>
      <c r="B609" s="97"/>
      <c r="C609" s="97"/>
      <c r="D609" s="115"/>
      <c r="E609" s="116" t="s">
        <v>347</v>
      </c>
      <c r="F609" s="117">
        <v>17</v>
      </c>
      <c r="G609" s="118"/>
      <c r="H609" s="118"/>
      <c r="I609" s="118"/>
      <c r="J609" s="118"/>
      <c r="K609" s="118"/>
      <c r="L609" s="119"/>
    </row>
    <row r="610" spans="1:12" ht="10.5" customHeight="1" x14ac:dyDescent="0.25">
      <c r="A610" s="102"/>
      <c r="B610" s="102"/>
      <c r="C610" s="102"/>
      <c r="D610" s="171"/>
      <c r="E610" s="131"/>
      <c r="F610" s="132"/>
      <c r="G610" s="172"/>
      <c r="H610" s="172"/>
      <c r="I610" s="172"/>
      <c r="J610" s="172"/>
      <c r="K610" s="172"/>
      <c r="L610" s="172"/>
    </row>
    <row r="611" spans="1:12" ht="11.25" customHeight="1" x14ac:dyDescent="0.25">
      <c r="A611" s="414" t="s">
        <v>291</v>
      </c>
      <c r="B611" s="414"/>
      <c r="C611" s="414"/>
      <c r="D611" s="414"/>
      <c r="E611" s="414"/>
    </row>
    <row r="612" spans="1:12" ht="25.5" customHeight="1" x14ac:dyDescent="0.25">
      <c r="A612" s="426" t="s">
        <v>77</v>
      </c>
      <c r="B612" s="424" t="s">
        <v>267</v>
      </c>
      <c r="C612" s="424" t="s">
        <v>268</v>
      </c>
      <c r="D612" s="435" t="s">
        <v>269</v>
      </c>
      <c r="E612" s="429" t="s">
        <v>78</v>
      </c>
      <c r="F612" s="432" t="s">
        <v>501</v>
      </c>
      <c r="G612" s="432" t="s">
        <v>556</v>
      </c>
      <c r="H612" s="429" t="s">
        <v>555</v>
      </c>
      <c r="I612" s="429"/>
      <c r="J612" s="429"/>
      <c r="K612" s="429"/>
      <c r="L612" s="430" t="s">
        <v>290</v>
      </c>
    </row>
    <row r="613" spans="1:12" ht="36" customHeight="1" x14ac:dyDescent="0.25">
      <c r="A613" s="427"/>
      <c r="B613" s="425"/>
      <c r="C613" s="425"/>
      <c r="D613" s="436"/>
      <c r="E613" s="434"/>
      <c r="F613" s="433"/>
      <c r="G613" s="433"/>
      <c r="H613" s="33" t="s">
        <v>285</v>
      </c>
      <c r="I613" s="33" t="s">
        <v>286</v>
      </c>
      <c r="J613" s="33" t="s">
        <v>287</v>
      </c>
      <c r="K613" s="34" t="s">
        <v>288</v>
      </c>
      <c r="L613" s="431"/>
    </row>
    <row r="614" spans="1:12" ht="7.5" customHeight="1" x14ac:dyDescent="0.25">
      <c r="A614" s="35">
        <v>1</v>
      </c>
      <c r="B614" s="36">
        <v>2</v>
      </c>
      <c r="C614" s="36">
        <v>3</v>
      </c>
      <c r="D614" s="37">
        <v>4</v>
      </c>
      <c r="E614" s="36">
        <v>5</v>
      </c>
      <c r="F614" s="37">
        <v>6</v>
      </c>
      <c r="G614" s="37">
        <v>7</v>
      </c>
      <c r="H614" s="37">
        <v>8</v>
      </c>
      <c r="I614" s="37">
        <v>9</v>
      </c>
      <c r="J614" s="37">
        <v>10</v>
      </c>
      <c r="K614" s="37">
        <v>11</v>
      </c>
      <c r="L614" s="38">
        <v>12</v>
      </c>
    </row>
    <row r="615" spans="1:12" ht="12.75" customHeight="1" x14ac:dyDescent="0.25">
      <c r="A615" s="161"/>
      <c r="B615" s="162"/>
      <c r="C615" s="162"/>
      <c r="D615" s="163"/>
      <c r="E615" s="26" t="s">
        <v>133</v>
      </c>
      <c r="F615" s="39">
        <f t="shared" ref="F615:K615" si="145">F616</f>
        <v>110424</v>
      </c>
      <c r="G615" s="39">
        <f t="shared" si="145"/>
        <v>50466</v>
      </c>
      <c r="H615" s="39">
        <f t="shared" si="145"/>
        <v>110236</v>
      </c>
      <c r="I615" s="39">
        <f t="shared" si="145"/>
        <v>0</v>
      </c>
      <c r="J615" s="39">
        <f t="shared" si="145"/>
        <v>0</v>
      </c>
      <c r="K615" s="39">
        <f t="shared" si="145"/>
        <v>110236</v>
      </c>
      <c r="L615" s="145">
        <f t="shared" ref="L615:L657" si="146">K615/F615*100</f>
        <v>99.829747156415266</v>
      </c>
    </row>
    <row r="616" spans="1:12" ht="10.5" customHeight="1" x14ac:dyDescent="0.25">
      <c r="A616" s="28">
        <v>11</v>
      </c>
      <c r="B616" s="43">
        <v>111</v>
      </c>
      <c r="C616" s="44" t="s">
        <v>271</v>
      </c>
      <c r="D616" s="41"/>
      <c r="E616" s="41" t="s">
        <v>79</v>
      </c>
      <c r="F616" s="23">
        <f t="shared" ref="F616:K616" si="147">F617+F628+F630+F655</f>
        <v>110424</v>
      </c>
      <c r="G616" s="23">
        <f t="shared" si="147"/>
        <v>50466</v>
      </c>
      <c r="H616" s="23">
        <f t="shared" si="147"/>
        <v>110236</v>
      </c>
      <c r="I616" s="23">
        <f t="shared" si="147"/>
        <v>0</v>
      </c>
      <c r="J616" s="23">
        <f t="shared" si="147"/>
        <v>0</v>
      </c>
      <c r="K616" s="23">
        <f t="shared" si="147"/>
        <v>110236</v>
      </c>
      <c r="L616" s="145">
        <f t="shared" si="146"/>
        <v>99.829747156415266</v>
      </c>
    </row>
    <row r="617" spans="1:12" ht="12" customHeight="1" x14ac:dyDescent="0.25">
      <c r="A617" s="28">
        <v>11</v>
      </c>
      <c r="B617" s="43">
        <v>111</v>
      </c>
      <c r="C617" s="44" t="s">
        <v>271</v>
      </c>
      <c r="D617" s="41">
        <v>611000</v>
      </c>
      <c r="E617" s="41" t="s">
        <v>47</v>
      </c>
      <c r="F617" s="23">
        <f t="shared" ref="F617:K617" si="148">F618+F621</f>
        <v>61500</v>
      </c>
      <c r="G617" s="23">
        <f t="shared" si="148"/>
        <v>41171</v>
      </c>
      <c r="H617" s="23">
        <f t="shared" si="148"/>
        <v>63200</v>
      </c>
      <c r="I617" s="23">
        <f t="shared" si="148"/>
        <v>0</v>
      </c>
      <c r="J617" s="23">
        <f t="shared" si="148"/>
        <v>0</v>
      </c>
      <c r="K617" s="23">
        <f t="shared" si="148"/>
        <v>63200</v>
      </c>
      <c r="L617" s="145">
        <f t="shared" si="146"/>
        <v>102.76422764227642</v>
      </c>
    </row>
    <row r="618" spans="1:12" ht="11.25" customHeight="1" x14ac:dyDescent="0.25">
      <c r="A618" s="28">
        <v>11</v>
      </c>
      <c r="B618" s="43">
        <v>111</v>
      </c>
      <c r="C618" s="44" t="s">
        <v>271</v>
      </c>
      <c r="D618" s="41">
        <v>611100</v>
      </c>
      <c r="E618" s="41" t="s">
        <v>132</v>
      </c>
      <c r="F618" s="23">
        <f t="shared" ref="F618:K618" si="149">F619+F620</f>
        <v>49000</v>
      </c>
      <c r="G618" s="23">
        <f t="shared" si="149"/>
        <v>36744</v>
      </c>
      <c r="H618" s="23">
        <f t="shared" si="149"/>
        <v>50500</v>
      </c>
      <c r="I618" s="23">
        <f t="shared" si="149"/>
        <v>0</v>
      </c>
      <c r="J618" s="23">
        <f t="shared" si="149"/>
        <v>0</v>
      </c>
      <c r="K618" s="23">
        <f t="shared" si="149"/>
        <v>50500</v>
      </c>
      <c r="L618" s="145">
        <f t="shared" si="146"/>
        <v>103.0612244897959</v>
      </c>
    </row>
    <row r="619" spans="1:12" ht="11.25" customHeight="1" x14ac:dyDescent="0.25">
      <c r="A619" s="28">
        <v>11</v>
      </c>
      <c r="B619" s="43">
        <v>111</v>
      </c>
      <c r="C619" s="44" t="s">
        <v>271</v>
      </c>
      <c r="D619" s="43">
        <v>611111</v>
      </c>
      <c r="E619" s="43" t="s">
        <v>80</v>
      </c>
      <c r="F619" s="17">
        <v>33000</v>
      </c>
      <c r="G619" s="17">
        <v>25185</v>
      </c>
      <c r="H619" s="17">
        <v>34000</v>
      </c>
      <c r="I619" s="17"/>
      <c r="J619" s="17"/>
      <c r="K619" s="17">
        <f>H619+I619+J619</f>
        <v>34000</v>
      </c>
      <c r="L619" s="146">
        <f t="shared" si="146"/>
        <v>103.03030303030303</v>
      </c>
    </row>
    <row r="620" spans="1:12" ht="12" customHeight="1" x14ac:dyDescent="0.25">
      <c r="A620" s="28">
        <v>11</v>
      </c>
      <c r="B620" s="43">
        <v>111</v>
      </c>
      <c r="C620" s="44" t="s">
        <v>271</v>
      </c>
      <c r="D620" s="43">
        <v>611131</v>
      </c>
      <c r="E620" s="43" t="s">
        <v>81</v>
      </c>
      <c r="F620" s="17">
        <v>16000</v>
      </c>
      <c r="G620" s="17">
        <v>11559</v>
      </c>
      <c r="H620" s="17">
        <v>16500</v>
      </c>
      <c r="I620" s="17"/>
      <c r="J620" s="17"/>
      <c r="K620" s="17">
        <f t="shared" ref="K620:K657" si="150">H620+I620+J620</f>
        <v>16500</v>
      </c>
      <c r="L620" s="146">
        <f t="shared" si="146"/>
        <v>103.125</v>
      </c>
    </row>
    <row r="621" spans="1:12" ht="12" customHeight="1" x14ac:dyDescent="0.25">
      <c r="A621" s="28">
        <v>11</v>
      </c>
      <c r="B621" s="43">
        <v>111</v>
      </c>
      <c r="C621" s="44" t="s">
        <v>271</v>
      </c>
      <c r="D621" s="41">
        <v>611200</v>
      </c>
      <c r="E621" s="41" t="s">
        <v>48</v>
      </c>
      <c r="F621" s="23">
        <f>F622+F623+F624+F627+F626+F625</f>
        <v>12500</v>
      </c>
      <c r="G621" s="23">
        <f>G622+G623+G624+G627+G626+G625</f>
        <v>4427</v>
      </c>
      <c r="H621" s="23">
        <f>H622+H623+H624+H627+H626+H625</f>
        <v>12700</v>
      </c>
      <c r="I621" s="23">
        <f>I622+I623+I624+I627</f>
        <v>0</v>
      </c>
      <c r="J621" s="23">
        <f>J622+J623+J624+J627</f>
        <v>0</v>
      </c>
      <c r="K621" s="23">
        <f>K622+K623+K627+K624+K626+K625</f>
        <v>12700</v>
      </c>
      <c r="L621" s="145">
        <f t="shared" si="146"/>
        <v>101.6</v>
      </c>
    </row>
    <row r="622" spans="1:12" ht="10.5" customHeight="1" x14ac:dyDescent="0.25">
      <c r="A622" s="28">
        <v>11</v>
      </c>
      <c r="B622" s="43">
        <v>111</v>
      </c>
      <c r="C622" s="44" t="s">
        <v>271</v>
      </c>
      <c r="D622" s="43">
        <v>611221</v>
      </c>
      <c r="E622" s="43" t="s">
        <v>50</v>
      </c>
      <c r="F622" s="17">
        <v>4000</v>
      </c>
      <c r="G622" s="17">
        <v>3253</v>
      </c>
      <c r="H622" s="17">
        <v>5000</v>
      </c>
      <c r="I622" s="17">
        <v>0</v>
      </c>
      <c r="J622" s="17">
        <v>0</v>
      </c>
      <c r="K622" s="17">
        <f t="shared" si="150"/>
        <v>5000</v>
      </c>
      <c r="L622" s="146">
        <f t="shared" si="146"/>
        <v>125</v>
      </c>
    </row>
    <row r="623" spans="1:12" ht="10.5" customHeight="1" x14ac:dyDescent="0.25">
      <c r="A623" s="28">
        <v>11</v>
      </c>
      <c r="B623" s="43">
        <v>111</v>
      </c>
      <c r="C623" s="44" t="s">
        <v>271</v>
      </c>
      <c r="D623" s="43">
        <v>611224</v>
      </c>
      <c r="E623" s="43" t="s">
        <v>51</v>
      </c>
      <c r="F623" s="17">
        <v>1000</v>
      </c>
      <c r="G623" s="147">
        <v>974</v>
      </c>
      <c r="H623" s="17">
        <v>1100</v>
      </c>
      <c r="I623" s="17">
        <v>0</v>
      </c>
      <c r="J623" s="17">
        <v>0</v>
      </c>
      <c r="K623" s="17">
        <f t="shared" si="150"/>
        <v>1100</v>
      </c>
      <c r="L623" s="146">
        <f t="shared" si="146"/>
        <v>110.00000000000001</v>
      </c>
    </row>
    <row r="624" spans="1:12" ht="12" customHeight="1" x14ac:dyDescent="0.25">
      <c r="A624" s="333">
        <v>11</v>
      </c>
      <c r="B624" s="334">
        <v>111</v>
      </c>
      <c r="C624" s="326" t="s">
        <v>271</v>
      </c>
      <c r="D624" s="334">
        <v>611225</v>
      </c>
      <c r="E624" s="334" t="s">
        <v>52</v>
      </c>
      <c r="F624" s="328">
        <v>0</v>
      </c>
      <c r="G624" s="328">
        <v>0</v>
      </c>
      <c r="H624" s="328">
        <v>0</v>
      </c>
      <c r="I624" s="328">
        <v>0</v>
      </c>
      <c r="J624" s="328">
        <v>0</v>
      </c>
      <c r="K624" s="328">
        <f t="shared" si="150"/>
        <v>0</v>
      </c>
      <c r="L624" s="335" t="e">
        <f t="shared" si="146"/>
        <v>#DIV/0!</v>
      </c>
    </row>
    <row r="625" spans="1:12" ht="12" customHeight="1" x14ac:dyDescent="0.25">
      <c r="A625" s="28">
        <v>10</v>
      </c>
      <c r="B625" s="43">
        <v>111</v>
      </c>
      <c r="C625" s="44" t="s">
        <v>271</v>
      </c>
      <c r="D625" s="43">
        <v>611226</v>
      </c>
      <c r="E625" s="18" t="s">
        <v>479</v>
      </c>
      <c r="F625" s="17">
        <v>500</v>
      </c>
      <c r="G625" s="17">
        <v>200</v>
      </c>
      <c r="H625" s="17">
        <v>600</v>
      </c>
      <c r="I625" s="17"/>
      <c r="J625" s="17"/>
      <c r="K625" s="17">
        <f t="shared" si="150"/>
        <v>600</v>
      </c>
      <c r="L625" s="146">
        <f t="shared" si="146"/>
        <v>120</v>
      </c>
    </row>
    <row r="626" spans="1:12" ht="12" customHeight="1" x14ac:dyDescent="0.25">
      <c r="A626" s="28">
        <v>11</v>
      </c>
      <c r="B626" s="43">
        <v>111</v>
      </c>
      <c r="C626" s="44" t="s">
        <v>271</v>
      </c>
      <c r="D626" s="43">
        <v>611227</v>
      </c>
      <c r="E626" s="43" t="s">
        <v>455</v>
      </c>
      <c r="F626" s="17">
        <v>3500</v>
      </c>
      <c r="G626" s="17"/>
      <c r="H626" s="17">
        <v>3500</v>
      </c>
      <c r="I626" s="17"/>
      <c r="J626" s="17"/>
      <c r="K626" s="17">
        <f t="shared" si="150"/>
        <v>3500</v>
      </c>
      <c r="L626" s="146">
        <f t="shared" si="146"/>
        <v>100</v>
      </c>
    </row>
    <row r="627" spans="1:12" ht="12.75" customHeight="1" x14ac:dyDescent="0.25">
      <c r="A627" s="28">
        <v>11</v>
      </c>
      <c r="B627" s="43">
        <v>111</v>
      </c>
      <c r="C627" s="44" t="s">
        <v>271</v>
      </c>
      <c r="D627" s="43">
        <v>611228</v>
      </c>
      <c r="E627" s="43" t="s">
        <v>54</v>
      </c>
      <c r="F627" s="17">
        <v>3500</v>
      </c>
      <c r="G627" s="17">
        <v>0</v>
      </c>
      <c r="H627" s="17">
        <v>2500</v>
      </c>
      <c r="I627" s="17">
        <v>0</v>
      </c>
      <c r="J627" s="17">
        <v>0</v>
      </c>
      <c r="K627" s="17">
        <f t="shared" si="150"/>
        <v>2500</v>
      </c>
      <c r="L627" s="146">
        <f t="shared" si="146"/>
        <v>71.428571428571431</v>
      </c>
    </row>
    <row r="628" spans="1:12" ht="11.25" customHeight="1" x14ac:dyDescent="0.25">
      <c r="A628" s="28">
        <v>11</v>
      </c>
      <c r="B628" s="43">
        <v>111</v>
      </c>
      <c r="C628" s="44" t="s">
        <v>271</v>
      </c>
      <c r="D628" s="41">
        <v>612000</v>
      </c>
      <c r="E628" s="41" t="s">
        <v>82</v>
      </c>
      <c r="F628" s="23">
        <f t="shared" ref="F628:K628" si="151">F629</f>
        <v>5100</v>
      </c>
      <c r="G628" s="23">
        <f t="shared" si="151"/>
        <v>3589</v>
      </c>
      <c r="H628" s="23">
        <f t="shared" si="151"/>
        <v>5200</v>
      </c>
      <c r="I628" s="23">
        <f t="shared" si="151"/>
        <v>0</v>
      </c>
      <c r="J628" s="23">
        <f t="shared" si="151"/>
        <v>0</v>
      </c>
      <c r="K628" s="23">
        <f t="shared" si="151"/>
        <v>5200</v>
      </c>
      <c r="L628" s="145">
        <f t="shared" si="146"/>
        <v>101.96078431372548</v>
      </c>
    </row>
    <row r="629" spans="1:12" ht="12" customHeight="1" x14ac:dyDescent="0.25">
      <c r="A629" s="28">
        <v>11</v>
      </c>
      <c r="B629" s="43">
        <v>111</v>
      </c>
      <c r="C629" s="44" t="s">
        <v>271</v>
      </c>
      <c r="D629" s="43">
        <v>612111</v>
      </c>
      <c r="E629" s="43" t="s">
        <v>83</v>
      </c>
      <c r="F629" s="17">
        <v>5100</v>
      </c>
      <c r="G629" s="17">
        <v>3589</v>
      </c>
      <c r="H629" s="17">
        <v>5200</v>
      </c>
      <c r="I629" s="17">
        <v>0</v>
      </c>
      <c r="J629" s="17">
        <v>0</v>
      </c>
      <c r="K629" s="17">
        <f t="shared" si="150"/>
        <v>5200</v>
      </c>
      <c r="L629" s="146">
        <f t="shared" si="146"/>
        <v>101.96078431372548</v>
      </c>
    </row>
    <row r="630" spans="1:12" ht="12" customHeight="1" x14ac:dyDescent="0.25">
      <c r="A630" s="28">
        <v>11</v>
      </c>
      <c r="B630" s="43">
        <v>111</v>
      </c>
      <c r="C630" s="44" t="s">
        <v>271</v>
      </c>
      <c r="D630" s="41">
        <v>613000</v>
      </c>
      <c r="E630" s="41" t="s">
        <v>57</v>
      </c>
      <c r="F630" s="23">
        <f t="shared" ref="F630:K630" si="152">F631+F632+F634+F637+F641+F644+F648+F646</f>
        <v>30824</v>
      </c>
      <c r="G630" s="23">
        <f t="shared" si="152"/>
        <v>5706</v>
      </c>
      <c r="H630" s="23">
        <f t="shared" si="152"/>
        <v>28836</v>
      </c>
      <c r="I630" s="23">
        <f t="shared" si="152"/>
        <v>0</v>
      </c>
      <c r="J630" s="23">
        <f t="shared" si="152"/>
        <v>0</v>
      </c>
      <c r="K630" s="23">
        <f t="shared" si="152"/>
        <v>28836</v>
      </c>
      <c r="L630" s="145">
        <f t="shared" si="146"/>
        <v>93.550480145341297</v>
      </c>
    </row>
    <row r="631" spans="1:12" ht="12" customHeight="1" x14ac:dyDescent="0.25">
      <c r="A631" s="28">
        <v>11</v>
      </c>
      <c r="B631" s="43">
        <v>111</v>
      </c>
      <c r="C631" s="44" t="s">
        <v>271</v>
      </c>
      <c r="D631" s="46">
        <v>613100</v>
      </c>
      <c r="E631" s="41" t="s">
        <v>87</v>
      </c>
      <c r="F631" s="23">
        <v>0</v>
      </c>
      <c r="G631" s="23">
        <v>0</v>
      </c>
      <c r="H631" s="23">
        <v>0</v>
      </c>
      <c r="I631" s="23"/>
      <c r="J631" s="23"/>
      <c r="K631" s="23">
        <f t="shared" si="150"/>
        <v>0</v>
      </c>
      <c r="L631" s="145" t="e">
        <f t="shared" si="146"/>
        <v>#DIV/0!</v>
      </c>
    </row>
    <row r="632" spans="1:12" ht="12.75" customHeight="1" x14ac:dyDescent="0.25">
      <c r="A632" s="28">
        <v>11</v>
      </c>
      <c r="B632" s="43">
        <v>111</v>
      </c>
      <c r="C632" s="44" t="s">
        <v>271</v>
      </c>
      <c r="D632" s="46">
        <v>613200</v>
      </c>
      <c r="E632" s="41" t="s">
        <v>84</v>
      </c>
      <c r="F632" s="23">
        <f t="shared" ref="F632:K632" si="153">F633</f>
        <v>5000</v>
      </c>
      <c r="G632" s="23">
        <f t="shared" si="153"/>
        <v>204</v>
      </c>
      <c r="H632" s="23">
        <f t="shared" si="153"/>
        <v>5000</v>
      </c>
      <c r="I632" s="23">
        <f t="shared" si="153"/>
        <v>0</v>
      </c>
      <c r="J632" s="23">
        <f t="shared" si="153"/>
        <v>0</v>
      </c>
      <c r="K632" s="23">
        <f t="shared" si="153"/>
        <v>5000</v>
      </c>
      <c r="L632" s="145">
        <f t="shared" si="146"/>
        <v>100</v>
      </c>
    </row>
    <row r="633" spans="1:12" ht="11.25" customHeight="1" x14ac:dyDescent="0.25">
      <c r="A633" s="28">
        <v>11</v>
      </c>
      <c r="B633" s="43">
        <v>111</v>
      </c>
      <c r="C633" s="44" t="s">
        <v>271</v>
      </c>
      <c r="D633" s="47">
        <v>613211</v>
      </c>
      <c r="E633" s="43" t="s">
        <v>396</v>
      </c>
      <c r="F633" s="17">
        <v>5000</v>
      </c>
      <c r="G633" s="17">
        <v>204</v>
      </c>
      <c r="H633" s="17">
        <v>5000</v>
      </c>
      <c r="I633" s="17"/>
      <c r="J633" s="17"/>
      <c r="K633" s="17">
        <f t="shared" si="150"/>
        <v>5000</v>
      </c>
      <c r="L633" s="146">
        <f t="shared" si="146"/>
        <v>100</v>
      </c>
    </row>
    <row r="634" spans="1:12" ht="12" customHeight="1" x14ac:dyDescent="0.25">
      <c r="A634" s="28">
        <v>11</v>
      </c>
      <c r="B634" s="43">
        <v>111</v>
      </c>
      <c r="C634" s="44" t="s">
        <v>271</v>
      </c>
      <c r="D634" s="46">
        <v>613300</v>
      </c>
      <c r="E634" s="41" t="s">
        <v>216</v>
      </c>
      <c r="F634" s="23">
        <f t="shared" ref="F634:K634" si="154">F635+F636</f>
        <v>340</v>
      </c>
      <c r="G634" s="23">
        <f t="shared" si="154"/>
        <v>225</v>
      </c>
      <c r="H634" s="23">
        <f t="shared" si="154"/>
        <v>1150</v>
      </c>
      <c r="I634" s="23">
        <f t="shared" si="154"/>
        <v>0</v>
      </c>
      <c r="J634" s="23">
        <f t="shared" si="154"/>
        <v>0</v>
      </c>
      <c r="K634" s="23">
        <f t="shared" si="154"/>
        <v>1150</v>
      </c>
      <c r="L634" s="145">
        <f t="shared" si="146"/>
        <v>338.23529411764707</v>
      </c>
    </row>
    <row r="635" spans="1:12" ht="12" customHeight="1" x14ac:dyDescent="0.25">
      <c r="A635" s="28">
        <v>11</v>
      </c>
      <c r="B635" s="43">
        <v>111</v>
      </c>
      <c r="C635" s="44" t="s">
        <v>271</v>
      </c>
      <c r="D635" s="43">
        <v>613311</v>
      </c>
      <c r="E635" s="43" t="s">
        <v>86</v>
      </c>
      <c r="F635" s="17">
        <v>100</v>
      </c>
      <c r="G635" s="17">
        <v>10</v>
      </c>
      <c r="H635" s="17">
        <v>150</v>
      </c>
      <c r="I635" s="17">
        <v>0</v>
      </c>
      <c r="J635" s="17">
        <v>0</v>
      </c>
      <c r="K635" s="17">
        <f t="shared" si="150"/>
        <v>150</v>
      </c>
      <c r="L635" s="146">
        <f t="shared" si="146"/>
        <v>150</v>
      </c>
    </row>
    <row r="636" spans="1:12" ht="10.5" customHeight="1" x14ac:dyDescent="0.25">
      <c r="A636" s="28">
        <v>11</v>
      </c>
      <c r="B636" s="43">
        <v>111</v>
      </c>
      <c r="C636" s="44" t="s">
        <v>271</v>
      </c>
      <c r="D636" s="43">
        <v>613321</v>
      </c>
      <c r="E636" s="43" t="s">
        <v>115</v>
      </c>
      <c r="F636" s="17">
        <v>240</v>
      </c>
      <c r="G636" s="17">
        <v>215</v>
      </c>
      <c r="H636" s="17">
        <v>1000</v>
      </c>
      <c r="I636" s="17">
        <v>0</v>
      </c>
      <c r="J636" s="17">
        <v>0</v>
      </c>
      <c r="K636" s="17">
        <f t="shared" si="150"/>
        <v>1000</v>
      </c>
      <c r="L636" s="146">
        <f t="shared" si="146"/>
        <v>416.66666666666669</v>
      </c>
    </row>
    <row r="637" spans="1:12" ht="12" customHeight="1" x14ac:dyDescent="0.25">
      <c r="A637" s="28">
        <v>11</v>
      </c>
      <c r="B637" s="43">
        <v>111</v>
      </c>
      <c r="C637" s="44" t="s">
        <v>271</v>
      </c>
      <c r="D637" s="41">
        <v>613400</v>
      </c>
      <c r="E637" s="41" t="s">
        <v>88</v>
      </c>
      <c r="F637" s="23">
        <f>F638+F640+F639</f>
        <v>1000</v>
      </c>
      <c r="G637" s="23">
        <f>G638+G640+G639</f>
        <v>481</v>
      </c>
      <c r="H637" s="23">
        <f>H638+H640+H639</f>
        <v>1000</v>
      </c>
      <c r="I637" s="23">
        <f>I638+I640</f>
        <v>0</v>
      </c>
      <c r="J637" s="23">
        <f>J638+J640</f>
        <v>0</v>
      </c>
      <c r="K637" s="23">
        <f>K638+K640+K639</f>
        <v>1000</v>
      </c>
      <c r="L637" s="145">
        <f t="shared" si="146"/>
        <v>100</v>
      </c>
    </row>
    <row r="638" spans="1:12" ht="11.25" customHeight="1" x14ac:dyDescent="0.25">
      <c r="A638" s="28">
        <v>11</v>
      </c>
      <c r="B638" s="43">
        <v>111</v>
      </c>
      <c r="C638" s="44" t="s">
        <v>271</v>
      </c>
      <c r="D638" s="43">
        <v>613411</v>
      </c>
      <c r="E638" s="43" t="s">
        <v>89</v>
      </c>
      <c r="F638" s="17">
        <v>500</v>
      </c>
      <c r="G638" s="17">
        <v>317</v>
      </c>
      <c r="H638" s="17">
        <v>500</v>
      </c>
      <c r="I638" s="17">
        <v>0</v>
      </c>
      <c r="J638" s="17">
        <v>0</v>
      </c>
      <c r="K638" s="17">
        <f t="shared" si="150"/>
        <v>500</v>
      </c>
      <c r="L638" s="146">
        <f t="shared" si="146"/>
        <v>100</v>
      </c>
    </row>
    <row r="639" spans="1:12" ht="11.25" customHeight="1" x14ac:dyDescent="0.25">
      <c r="A639" s="28">
        <v>10</v>
      </c>
      <c r="B639" s="43">
        <v>111</v>
      </c>
      <c r="C639" s="44" t="s">
        <v>271</v>
      </c>
      <c r="D639" s="43">
        <v>613430</v>
      </c>
      <c r="E639" s="43" t="s">
        <v>456</v>
      </c>
      <c r="F639" s="17">
        <v>0</v>
      </c>
      <c r="G639" s="17">
        <v>0</v>
      </c>
      <c r="H639" s="17">
        <v>0</v>
      </c>
      <c r="I639" s="17"/>
      <c r="J639" s="17"/>
      <c r="K639" s="17">
        <f t="shared" si="150"/>
        <v>0</v>
      </c>
      <c r="L639" s="146" t="e">
        <f t="shared" si="146"/>
        <v>#DIV/0!</v>
      </c>
    </row>
    <row r="640" spans="1:12" ht="12" customHeight="1" x14ac:dyDescent="0.25">
      <c r="A640" s="28">
        <v>11</v>
      </c>
      <c r="B640" s="43">
        <v>111</v>
      </c>
      <c r="C640" s="44" t="s">
        <v>271</v>
      </c>
      <c r="D640" s="18">
        <v>613481</v>
      </c>
      <c r="E640" s="18" t="s">
        <v>223</v>
      </c>
      <c r="F640" s="17">
        <v>500</v>
      </c>
      <c r="G640" s="17">
        <v>164</v>
      </c>
      <c r="H640" s="17">
        <v>500</v>
      </c>
      <c r="I640" s="17">
        <v>0</v>
      </c>
      <c r="J640" s="17">
        <v>0</v>
      </c>
      <c r="K640" s="17">
        <f t="shared" si="150"/>
        <v>500</v>
      </c>
      <c r="L640" s="146">
        <f t="shared" si="146"/>
        <v>100</v>
      </c>
    </row>
    <row r="641" spans="1:12" ht="12" customHeight="1" x14ac:dyDescent="0.25">
      <c r="A641" s="28">
        <v>11</v>
      </c>
      <c r="B641" s="43">
        <v>111</v>
      </c>
      <c r="C641" s="44" t="s">
        <v>271</v>
      </c>
      <c r="D641" s="26">
        <v>613500</v>
      </c>
      <c r="E641" s="26" t="s">
        <v>92</v>
      </c>
      <c r="F641" s="23">
        <f t="shared" ref="F641:K641" si="155">F642+F643</f>
        <v>0</v>
      </c>
      <c r="G641" s="23">
        <f t="shared" si="155"/>
        <v>0</v>
      </c>
      <c r="H641" s="23">
        <f t="shared" si="155"/>
        <v>0</v>
      </c>
      <c r="I641" s="23">
        <f t="shared" si="155"/>
        <v>0</v>
      </c>
      <c r="J641" s="23">
        <f t="shared" si="155"/>
        <v>0</v>
      </c>
      <c r="K641" s="23">
        <f t="shared" si="155"/>
        <v>0</v>
      </c>
      <c r="L641" s="145" t="e">
        <f t="shared" si="146"/>
        <v>#DIV/0!</v>
      </c>
    </row>
    <row r="642" spans="1:12" ht="11.25" customHeight="1" x14ac:dyDescent="0.25">
      <c r="A642" s="28">
        <v>11</v>
      </c>
      <c r="B642" s="43">
        <v>111</v>
      </c>
      <c r="C642" s="44" t="s">
        <v>271</v>
      </c>
      <c r="D642" s="18">
        <v>613511</v>
      </c>
      <c r="E642" s="18" t="s">
        <v>93</v>
      </c>
      <c r="F642" s="17">
        <v>0</v>
      </c>
      <c r="G642" s="17">
        <v>0</v>
      </c>
      <c r="H642" s="17">
        <v>0</v>
      </c>
      <c r="I642" s="17">
        <v>0</v>
      </c>
      <c r="J642" s="17">
        <v>0</v>
      </c>
      <c r="K642" s="17">
        <f t="shared" si="150"/>
        <v>0</v>
      </c>
      <c r="L642" s="146" t="e">
        <f t="shared" si="146"/>
        <v>#DIV/0!</v>
      </c>
    </row>
    <row r="643" spans="1:12" ht="10.5" customHeight="1" x14ac:dyDescent="0.25">
      <c r="A643" s="28">
        <v>11</v>
      </c>
      <c r="B643" s="43">
        <v>111</v>
      </c>
      <c r="C643" s="44" t="s">
        <v>271</v>
      </c>
      <c r="D643" s="18">
        <v>613522</v>
      </c>
      <c r="E643" s="18" t="s">
        <v>222</v>
      </c>
      <c r="F643" s="17">
        <v>0</v>
      </c>
      <c r="G643" s="17">
        <v>0</v>
      </c>
      <c r="H643" s="17">
        <v>0</v>
      </c>
      <c r="I643" s="17">
        <v>0</v>
      </c>
      <c r="J643" s="17">
        <v>0</v>
      </c>
      <c r="K643" s="17">
        <f t="shared" si="150"/>
        <v>0</v>
      </c>
      <c r="L643" s="146" t="e">
        <f t="shared" si="146"/>
        <v>#DIV/0!</v>
      </c>
    </row>
    <row r="644" spans="1:12" ht="12" customHeight="1" x14ac:dyDescent="0.25">
      <c r="A644" s="28">
        <v>11</v>
      </c>
      <c r="B644" s="43">
        <v>111</v>
      </c>
      <c r="C644" s="44" t="s">
        <v>271</v>
      </c>
      <c r="D644" s="26">
        <v>613600</v>
      </c>
      <c r="E644" s="26" t="s">
        <v>95</v>
      </c>
      <c r="F644" s="23">
        <f t="shared" ref="F644:K644" si="156">F645</f>
        <v>10000</v>
      </c>
      <c r="G644" s="23">
        <f t="shared" si="156"/>
        <v>2106</v>
      </c>
      <c r="H644" s="23">
        <f t="shared" si="156"/>
        <v>6500</v>
      </c>
      <c r="I644" s="23">
        <f t="shared" si="156"/>
        <v>0</v>
      </c>
      <c r="J644" s="23">
        <f t="shared" si="156"/>
        <v>0</v>
      </c>
      <c r="K644" s="23">
        <f t="shared" si="156"/>
        <v>6500</v>
      </c>
      <c r="L644" s="145">
        <f t="shared" si="146"/>
        <v>65</v>
      </c>
    </row>
    <row r="645" spans="1:12" ht="10.5" customHeight="1" x14ac:dyDescent="0.25">
      <c r="A645" s="28">
        <v>11</v>
      </c>
      <c r="B645" s="43">
        <v>111</v>
      </c>
      <c r="C645" s="44" t="s">
        <v>271</v>
      </c>
      <c r="D645" s="18">
        <v>613611</v>
      </c>
      <c r="E645" s="18" t="s">
        <v>96</v>
      </c>
      <c r="F645" s="17">
        <v>10000</v>
      </c>
      <c r="G645" s="17">
        <v>2106</v>
      </c>
      <c r="H645" s="17">
        <v>6500</v>
      </c>
      <c r="I645" s="17">
        <v>0</v>
      </c>
      <c r="J645" s="17">
        <v>0</v>
      </c>
      <c r="K645" s="17">
        <f t="shared" si="150"/>
        <v>6500</v>
      </c>
      <c r="L645" s="146">
        <f t="shared" si="146"/>
        <v>65</v>
      </c>
    </row>
    <row r="646" spans="1:12" ht="10.5" customHeight="1" x14ac:dyDescent="0.25">
      <c r="A646" s="28">
        <v>11</v>
      </c>
      <c r="B646" s="43">
        <v>111</v>
      </c>
      <c r="C646" s="44" t="s">
        <v>271</v>
      </c>
      <c r="D646" s="41">
        <v>613700</v>
      </c>
      <c r="E646" s="26" t="s">
        <v>97</v>
      </c>
      <c r="F646" s="23">
        <f t="shared" ref="F646:K646" si="157">F647</f>
        <v>1404</v>
      </c>
      <c r="G646" s="23">
        <f t="shared" si="157"/>
        <v>702</v>
      </c>
      <c r="H646" s="23">
        <f t="shared" si="157"/>
        <v>2106</v>
      </c>
      <c r="I646" s="23">
        <f t="shared" si="157"/>
        <v>0</v>
      </c>
      <c r="J646" s="23">
        <f t="shared" si="157"/>
        <v>0</v>
      </c>
      <c r="K646" s="23">
        <f t="shared" si="157"/>
        <v>2106</v>
      </c>
      <c r="L646" s="145">
        <f t="shared" si="146"/>
        <v>150</v>
      </c>
    </row>
    <row r="647" spans="1:12" ht="10.5" customHeight="1" x14ac:dyDescent="0.25">
      <c r="A647" s="28">
        <v>11</v>
      </c>
      <c r="B647" s="43">
        <v>111</v>
      </c>
      <c r="C647" s="44" t="s">
        <v>271</v>
      </c>
      <c r="D647" s="43">
        <v>613722</v>
      </c>
      <c r="E647" s="43" t="s">
        <v>99</v>
      </c>
      <c r="F647" s="17">
        <v>1404</v>
      </c>
      <c r="G647" s="17">
        <v>702</v>
      </c>
      <c r="H647" s="17">
        <v>2106</v>
      </c>
      <c r="I647" s="17"/>
      <c r="J647" s="17"/>
      <c r="K647" s="17">
        <f>H647+I647+J647</f>
        <v>2106</v>
      </c>
      <c r="L647" s="146">
        <f t="shared" si="146"/>
        <v>150</v>
      </c>
    </row>
    <row r="648" spans="1:12" ht="12" customHeight="1" x14ac:dyDescent="0.25">
      <c r="A648" s="28">
        <v>11</v>
      </c>
      <c r="B648" s="43">
        <v>111</v>
      </c>
      <c r="C648" s="44" t="s">
        <v>271</v>
      </c>
      <c r="D648" s="26">
        <v>613900</v>
      </c>
      <c r="E648" s="26" t="s">
        <v>103</v>
      </c>
      <c r="F648" s="23">
        <f t="shared" ref="F648:K648" si="158">F649+F650+F651+F652+F653+F654</f>
        <v>13080</v>
      </c>
      <c r="G648" s="23">
        <f t="shared" si="158"/>
        <v>1988</v>
      </c>
      <c r="H648" s="23">
        <f t="shared" si="158"/>
        <v>13080</v>
      </c>
      <c r="I648" s="23">
        <f t="shared" si="158"/>
        <v>0</v>
      </c>
      <c r="J648" s="23">
        <f t="shared" si="158"/>
        <v>0</v>
      </c>
      <c r="K648" s="23">
        <f t="shared" si="158"/>
        <v>13080</v>
      </c>
      <c r="L648" s="145">
        <f t="shared" si="146"/>
        <v>100</v>
      </c>
    </row>
    <row r="649" spans="1:12" ht="12.75" customHeight="1" x14ac:dyDescent="0.25">
      <c r="A649" s="28">
        <v>11</v>
      </c>
      <c r="B649" s="43">
        <v>111</v>
      </c>
      <c r="C649" s="44" t="s">
        <v>271</v>
      </c>
      <c r="D649" s="43">
        <v>613911</v>
      </c>
      <c r="E649" s="43" t="s">
        <v>397</v>
      </c>
      <c r="F649" s="17">
        <v>300</v>
      </c>
      <c r="G649" s="17">
        <v>0</v>
      </c>
      <c r="H649" s="17">
        <v>300</v>
      </c>
      <c r="I649" s="17">
        <v>0</v>
      </c>
      <c r="J649" s="17">
        <v>0</v>
      </c>
      <c r="K649" s="17">
        <f t="shared" si="150"/>
        <v>300</v>
      </c>
      <c r="L649" s="146">
        <f t="shared" si="146"/>
        <v>100</v>
      </c>
    </row>
    <row r="650" spans="1:12" ht="10.5" customHeight="1" x14ac:dyDescent="0.25">
      <c r="A650" s="28">
        <v>11</v>
      </c>
      <c r="B650" s="43">
        <v>111</v>
      </c>
      <c r="C650" s="44" t="s">
        <v>271</v>
      </c>
      <c r="D650" s="43">
        <v>613914</v>
      </c>
      <c r="E650" s="43" t="s">
        <v>104</v>
      </c>
      <c r="F650" s="17">
        <v>300</v>
      </c>
      <c r="G650" s="17">
        <v>0</v>
      </c>
      <c r="H650" s="17">
        <v>300</v>
      </c>
      <c r="I650" s="17">
        <v>0</v>
      </c>
      <c r="J650" s="17">
        <v>0</v>
      </c>
      <c r="K650" s="17">
        <f t="shared" si="150"/>
        <v>300</v>
      </c>
      <c r="L650" s="146">
        <f t="shared" si="146"/>
        <v>100</v>
      </c>
    </row>
    <row r="651" spans="1:12" ht="10.5" customHeight="1" x14ac:dyDescent="0.25">
      <c r="A651" s="28">
        <v>11</v>
      </c>
      <c r="B651" s="43">
        <v>111</v>
      </c>
      <c r="C651" s="44" t="s">
        <v>271</v>
      </c>
      <c r="D651" s="43">
        <v>613931</v>
      </c>
      <c r="E651" s="43" t="s">
        <v>402</v>
      </c>
      <c r="F651" s="17">
        <v>2400</v>
      </c>
      <c r="G651" s="147">
        <v>1800</v>
      </c>
      <c r="H651" s="17">
        <v>2400</v>
      </c>
      <c r="I651" s="17">
        <v>0</v>
      </c>
      <c r="J651" s="17">
        <v>0</v>
      </c>
      <c r="K651" s="17">
        <f t="shared" si="150"/>
        <v>2400</v>
      </c>
      <c r="L651" s="146">
        <f t="shared" si="146"/>
        <v>100</v>
      </c>
    </row>
    <row r="652" spans="1:12" ht="10.5" customHeight="1" x14ac:dyDescent="0.25">
      <c r="A652" s="28">
        <v>11</v>
      </c>
      <c r="B652" s="43">
        <v>111</v>
      </c>
      <c r="C652" s="44" t="s">
        <v>271</v>
      </c>
      <c r="D652" s="43">
        <v>613970</v>
      </c>
      <c r="E652" s="43" t="s">
        <v>130</v>
      </c>
      <c r="F652" s="17">
        <v>8280</v>
      </c>
      <c r="G652" s="147">
        <v>0</v>
      </c>
      <c r="H652" s="17">
        <v>8280</v>
      </c>
      <c r="I652" s="17">
        <v>0</v>
      </c>
      <c r="J652" s="17">
        <v>0</v>
      </c>
      <c r="K652" s="17">
        <f t="shared" si="150"/>
        <v>8280</v>
      </c>
      <c r="L652" s="146">
        <f t="shared" si="146"/>
        <v>100</v>
      </c>
    </row>
    <row r="653" spans="1:12" ht="10.5" customHeight="1" x14ac:dyDescent="0.25">
      <c r="A653" s="28">
        <v>11</v>
      </c>
      <c r="B653" s="43">
        <v>111</v>
      </c>
      <c r="C653" s="44" t="s">
        <v>271</v>
      </c>
      <c r="D653" s="43">
        <v>613983</v>
      </c>
      <c r="E653" s="43" t="s">
        <v>401</v>
      </c>
      <c r="F653" s="17">
        <v>300</v>
      </c>
      <c r="G653" s="147">
        <v>118</v>
      </c>
      <c r="H653" s="17">
        <v>300</v>
      </c>
      <c r="I653" s="17">
        <v>0</v>
      </c>
      <c r="J653" s="17">
        <v>0</v>
      </c>
      <c r="K653" s="17">
        <f t="shared" si="150"/>
        <v>300</v>
      </c>
      <c r="L653" s="146">
        <f t="shared" si="146"/>
        <v>100</v>
      </c>
    </row>
    <row r="654" spans="1:12" ht="10.5" customHeight="1" x14ac:dyDescent="0.25">
      <c r="A654" s="28">
        <v>11</v>
      </c>
      <c r="B654" s="43">
        <v>111</v>
      </c>
      <c r="C654" s="44" t="s">
        <v>271</v>
      </c>
      <c r="D654" s="59">
        <v>613991</v>
      </c>
      <c r="E654" s="59" t="s">
        <v>107</v>
      </c>
      <c r="F654" s="17">
        <v>1500</v>
      </c>
      <c r="G654" s="147">
        <v>70</v>
      </c>
      <c r="H654" s="17">
        <v>1500</v>
      </c>
      <c r="I654" s="17">
        <v>0</v>
      </c>
      <c r="J654" s="17">
        <v>0</v>
      </c>
      <c r="K654" s="17">
        <f t="shared" si="150"/>
        <v>1500</v>
      </c>
      <c r="L654" s="146">
        <f t="shared" si="146"/>
        <v>100</v>
      </c>
    </row>
    <row r="655" spans="1:12" ht="10.5" customHeight="1" x14ac:dyDescent="0.25">
      <c r="A655" s="28">
        <v>11</v>
      </c>
      <c r="B655" s="43">
        <v>111</v>
      </c>
      <c r="C655" s="44" t="s">
        <v>271</v>
      </c>
      <c r="D655" s="26">
        <v>614800</v>
      </c>
      <c r="E655" s="26" t="s">
        <v>125</v>
      </c>
      <c r="F655" s="23">
        <f t="shared" ref="F655:K655" si="159">F656+F657</f>
        <v>13000</v>
      </c>
      <c r="G655" s="23">
        <f t="shared" si="159"/>
        <v>0</v>
      </c>
      <c r="H655" s="23">
        <f t="shared" si="159"/>
        <v>13000</v>
      </c>
      <c r="I655" s="23">
        <f t="shared" si="159"/>
        <v>0</v>
      </c>
      <c r="J655" s="23">
        <f t="shared" si="159"/>
        <v>0</v>
      </c>
      <c r="K655" s="23">
        <f t="shared" si="159"/>
        <v>13000</v>
      </c>
      <c r="L655" s="145">
        <f t="shared" si="146"/>
        <v>100</v>
      </c>
    </row>
    <row r="656" spans="1:12" ht="10.5" customHeight="1" x14ac:dyDescent="0.25">
      <c r="A656" s="28">
        <v>11</v>
      </c>
      <c r="B656" s="43">
        <v>111</v>
      </c>
      <c r="C656" s="44" t="s">
        <v>271</v>
      </c>
      <c r="D656" s="18">
        <v>614813</v>
      </c>
      <c r="E656" s="18" t="s">
        <v>219</v>
      </c>
      <c r="F656" s="17">
        <v>5000</v>
      </c>
      <c r="G656" s="17">
        <v>0</v>
      </c>
      <c r="H656" s="17">
        <v>5000</v>
      </c>
      <c r="I656" s="17">
        <v>0</v>
      </c>
      <c r="J656" s="17">
        <v>0</v>
      </c>
      <c r="K656" s="17">
        <f t="shared" si="150"/>
        <v>5000</v>
      </c>
      <c r="L656" s="146">
        <f t="shared" si="146"/>
        <v>100</v>
      </c>
    </row>
    <row r="657" spans="1:12" ht="12" customHeight="1" x14ac:dyDescent="0.25">
      <c r="A657" s="28">
        <v>11</v>
      </c>
      <c r="B657" s="43">
        <v>111</v>
      </c>
      <c r="C657" s="44" t="s">
        <v>271</v>
      </c>
      <c r="D657" s="43">
        <v>614817</v>
      </c>
      <c r="E657" s="43" t="s">
        <v>126</v>
      </c>
      <c r="F657" s="17">
        <v>8000</v>
      </c>
      <c r="G657" s="17">
        <v>0</v>
      </c>
      <c r="H657" s="17">
        <v>8000</v>
      </c>
      <c r="I657" s="17"/>
      <c r="J657" s="17"/>
      <c r="K657" s="17">
        <f t="shared" si="150"/>
        <v>8000</v>
      </c>
      <c r="L657" s="146">
        <f t="shared" si="146"/>
        <v>100</v>
      </c>
    </row>
    <row r="658" spans="1:12" ht="11.25" customHeight="1" x14ac:dyDescent="0.25">
      <c r="A658" s="64"/>
      <c r="B658" s="65"/>
      <c r="C658" s="65"/>
      <c r="D658" s="65"/>
      <c r="E658" s="66" t="s">
        <v>454</v>
      </c>
      <c r="F658" s="66"/>
      <c r="G658" s="66"/>
      <c r="H658" s="66"/>
      <c r="I658" s="66"/>
      <c r="J658" s="66"/>
      <c r="K658" s="66"/>
      <c r="L658" s="67"/>
    </row>
    <row r="659" spans="1:12" ht="11.25" customHeight="1" x14ac:dyDescent="0.25">
      <c r="A659" s="13"/>
      <c r="B659" s="13"/>
      <c r="C659" s="13"/>
      <c r="D659" s="13"/>
      <c r="E659" s="69"/>
      <c r="F659" s="69"/>
      <c r="G659" s="69"/>
      <c r="H659" s="69"/>
      <c r="I659" s="69"/>
      <c r="J659" s="69"/>
      <c r="K659" s="69"/>
      <c r="L659" s="69"/>
    </row>
    <row r="660" spans="1:12" ht="10.5" customHeight="1" x14ac:dyDescent="0.25">
      <c r="A660" s="438" t="s">
        <v>280</v>
      </c>
      <c r="B660" s="438"/>
      <c r="C660" s="438"/>
      <c r="D660" s="438"/>
      <c r="E660" s="438"/>
      <c r="F660" s="148"/>
    </row>
    <row r="661" spans="1:12" ht="19.5" customHeight="1" x14ac:dyDescent="0.25">
      <c r="A661" s="426" t="s">
        <v>77</v>
      </c>
      <c r="B661" s="424" t="s">
        <v>267</v>
      </c>
      <c r="C661" s="424" t="s">
        <v>268</v>
      </c>
      <c r="D661" s="435" t="s">
        <v>269</v>
      </c>
      <c r="E661" s="429" t="s">
        <v>78</v>
      </c>
      <c r="F661" s="432" t="s">
        <v>501</v>
      </c>
      <c r="G661" s="432" t="s">
        <v>556</v>
      </c>
      <c r="H661" s="429" t="s">
        <v>555</v>
      </c>
      <c r="I661" s="429"/>
      <c r="J661" s="429"/>
      <c r="K661" s="429"/>
      <c r="L661" s="430" t="s">
        <v>290</v>
      </c>
    </row>
    <row r="662" spans="1:12" ht="41.25" customHeight="1" x14ac:dyDescent="0.25">
      <c r="A662" s="427"/>
      <c r="B662" s="425"/>
      <c r="C662" s="425"/>
      <c r="D662" s="436"/>
      <c r="E662" s="434"/>
      <c r="F662" s="433"/>
      <c r="G662" s="433"/>
      <c r="H662" s="33" t="s">
        <v>285</v>
      </c>
      <c r="I662" s="33" t="s">
        <v>286</v>
      </c>
      <c r="J662" s="33" t="s">
        <v>287</v>
      </c>
      <c r="K662" s="34" t="s">
        <v>288</v>
      </c>
      <c r="L662" s="431"/>
    </row>
    <row r="663" spans="1:12" ht="9" customHeight="1" x14ac:dyDescent="0.25">
      <c r="A663" s="35">
        <v>1</v>
      </c>
      <c r="B663" s="36">
        <v>2</v>
      </c>
      <c r="C663" s="36">
        <v>3</v>
      </c>
      <c r="D663" s="37">
        <v>4</v>
      </c>
      <c r="E663" s="36">
        <v>5</v>
      </c>
      <c r="F663" s="37">
        <v>6</v>
      </c>
      <c r="G663" s="37">
        <v>7</v>
      </c>
      <c r="H663" s="37">
        <v>8</v>
      </c>
      <c r="I663" s="37">
        <v>9</v>
      </c>
      <c r="J663" s="37">
        <v>10</v>
      </c>
      <c r="K663" s="37">
        <v>11</v>
      </c>
      <c r="L663" s="38">
        <v>12</v>
      </c>
    </row>
    <row r="664" spans="1:12" ht="10.5" customHeight="1" x14ac:dyDescent="0.25">
      <c r="A664" s="35"/>
      <c r="B664" s="36"/>
      <c r="C664" s="36"/>
      <c r="D664" s="37"/>
      <c r="E664" s="162" t="s">
        <v>136</v>
      </c>
      <c r="F664" s="39">
        <f t="shared" ref="F664:K664" si="160">F665+F735</f>
        <v>1494860</v>
      </c>
      <c r="G664" s="39">
        <f t="shared" si="160"/>
        <v>681212</v>
      </c>
      <c r="H664" s="39">
        <f t="shared" si="160"/>
        <v>608104</v>
      </c>
      <c r="I664" s="39">
        <f t="shared" si="160"/>
        <v>0</v>
      </c>
      <c r="J664" s="39">
        <f t="shared" si="160"/>
        <v>1203000</v>
      </c>
      <c r="K664" s="39">
        <f t="shared" si="160"/>
        <v>1811104</v>
      </c>
      <c r="L664" s="145">
        <f t="shared" ref="L664:L690" si="161">K664/F664*100</f>
        <v>121.15542592617371</v>
      </c>
    </row>
    <row r="665" spans="1:12" ht="20.25" customHeight="1" x14ac:dyDescent="0.25">
      <c r="A665" s="28">
        <v>12</v>
      </c>
      <c r="B665" s="43">
        <v>121</v>
      </c>
      <c r="C665" s="43">
        <v>1090</v>
      </c>
      <c r="D665" s="41"/>
      <c r="E665" s="41" t="s">
        <v>79</v>
      </c>
      <c r="F665" s="23">
        <f t="shared" ref="F665:K665" si="162">F666+F678+F680+F714</f>
        <v>1464860</v>
      </c>
      <c r="G665" s="23">
        <f t="shared" si="162"/>
        <v>678481</v>
      </c>
      <c r="H665" s="23">
        <f t="shared" si="162"/>
        <v>582104</v>
      </c>
      <c r="I665" s="23">
        <f t="shared" si="162"/>
        <v>0</v>
      </c>
      <c r="J665" s="23">
        <f t="shared" si="162"/>
        <v>1203000</v>
      </c>
      <c r="K665" s="23">
        <f t="shared" si="162"/>
        <v>1785104</v>
      </c>
      <c r="L665" s="145">
        <f t="shared" si="161"/>
        <v>121.86174788034351</v>
      </c>
    </row>
    <row r="666" spans="1:12" ht="12.75" customHeight="1" x14ac:dyDescent="0.25">
      <c r="A666" s="28">
        <v>12</v>
      </c>
      <c r="B666" s="43">
        <v>121</v>
      </c>
      <c r="C666" s="43">
        <v>1090</v>
      </c>
      <c r="D666" s="41">
        <v>611000</v>
      </c>
      <c r="E666" s="41" t="s">
        <v>47</v>
      </c>
      <c r="F666" s="23">
        <f t="shared" ref="F666:K666" si="163">F667+F670</f>
        <v>391010</v>
      </c>
      <c r="G666" s="23">
        <f t="shared" si="163"/>
        <v>249990</v>
      </c>
      <c r="H666" s="23">
        <f>H667+H670</f>
        <v>406410</v>
      </c>
      <c r="I666" s="23">
        <f t="shared" si="163"/>
        <v>0</v>
      </c>
      <c r="J666" s="23">
        <f t="shared" si="163"/>
        <v>0</v>
      </c>
      <c r="K666" s="23">
        <f t="shared" si="163"/>
        <v>406410</v>
      </c>
      <c r="L666" s="145">
        <f t="shared" si="161"/>
        <v>103.93851819646555</v>
      </c>
    </row>
    <row r="667" spans="1:12" ht="12.75" customHeight="1" x14ac:dyDescent="0.25">
      <c r="A667" s="28">
        <v>12</v>
      </c>
      <c r="B667" s="43">
        <v>121</v>
      </c>
      <c r="C667" s="43">
        <v>1090</v>
      </c>
      <c r="D667" s="41">
        <v>611100</v>
      </c>
      <c r="E667" s="41" t="s">
        <v>132</v>
      </c>
      <c r="F667" s="23">
        <f t="shared" ref="F667:K667" si="164">F668+F669</f>
        <v>330310</v>
      </c>
      <c r="G667" s="23">
        <f t="shared" si="164"/>
        <v>217198</v>
      </c>
      <c r="H667" s="23">
        <f t="shared" si="164"/>
        <v>330310</v>
      </c>
      <c r="I667" s="23">
        <f t="shared" si="164"/>
        <v>0</v>
      </c>
      <c r="J667" s="23">
        <f t="shared" si="164"/>
        <v>0</v>
      </c>
      <c r="K667" s="23">
        <f t="shared" si="164"/>
        <v>330310</v>
      </c>
      <c r="L667" s="145">
        <f t="shared" si="161"/>
        <v>100</v>
      </c>
    </row>
    <row r="668" spans="1:12" ht="12.75" customHeight="1" x14ac:dyDescent="0.25">
      <c r="A668" s="28">
        <v>12</v>
      </c>
      <c r="B668" s="43">
        <v>121</v>
      </c>
      <c r="C668" s="43">
        <v>1090</v>
      </c>
      <c r="D668" s="43">
        <v>611111</v>
      </c>
      <c r="E668" s="43" t="s">
        <v>80</v>
      </c>
      <c r="F668" s="17">
        <v>227800</v>
      </c>
      <c r="G668" s="17">
        <v>148576</v>
      </c>
      <c r="H668" s="17">
        <v>227800</v>
      </c>
      <c r="I668" s="17"/>
      <c r="J668" s="17"/>
      <c r="K668" s="17">
        <f>H668+I668+J668</f>
        <v>227800</v>
      </c>
      <c r="L668" s="146">
        <f t="shared" si="161"/>
        <v>100</v>
      </c>
    </row>
    <row r="669" spans="1:12" ht="12.75" customHeight="1" x14ac:dyDescent="0.25">
      <c r="A669" s="28">
        <v>12</v>
      </c>
      <c r="B669" s="43">
        <v>121</v>
      </c>
      <c r="C669" s="43">
        <v>1090</v>
      </c>
      <c r="D669" s="43">
        <v>611131</v>
      </c>
      <c r="E669" s="43" t="s">
        <v>81</v>
      </c>
      <c r="F669" s="17">
        <v>102510</v>
      </c>
      <c r="G669" s="17">
        <v>68622</v>
      </c>
      <c r="H669" s="17">
        <v>102510</v>
      </c>
      <c r="I669" s="17"/>
      <c r="J669" s="17"/>
      <c r="K669" s="17">
        <f>H669+I669+J669</f>
        <v>102510</v>
      </c>
      <c r="L669" s="146">
        <f t="shared" si="161"/>
        <v>100</v>
      </c>
    </row>
    <row r="670" spans="1:12" ht="13.5" customHeight="1" x14ac:dyDescent="0.25">
      <c r="A670" s="28">
        <v>12</v>
      </c>
      <c r="B670" s="43">
        <v>121</v>
      </c>
      <c r="C670" s="43">
        <v>1090</v>
      </c>
      <c r="D670" s="41">
        <v>611200</v>
      </c>
      <c r="E670" s="41" t="s">
        <v>48</v>
      </c>
      <c r="F670" s="23">
        <f>F671+F672+F673+F674+F676+F677+F675</f>
        <v>60700</v>
      </c>
      <c r="G670" s="23">
        <f>G671+G672+G673+G674+G676+G677+G675</f>
        <v>32792</v>
      </c>
      <c r="H670" s="23">
        <f>H671+H672+H673+H674+H676+H677+H675</f>
        <v>76100</v>
      </c>
      <c r="I670" s="23">
        <f>I671+I672+I673+I674+I676+I677</f>
        <v>0</v>
      </c>
      <c r="J670" s="23">
        <f>J671+J672+J673+J674+J676+J677</f>
        <v>0</v>
      </c>
      <c r="K670" s="23">
        <f>K671+K672+K673+K674+K676+K677+K675</f>
        <v>76100</v>
      </c>
      <c r="L670" s="145">
        <f t="shared" si="161"/>
        <v>125.37067545304778</v>
      </c>
    </row>
    <row r="671" spans="1:12" ht="12" customHeight="1" x14ac:dyDescent="0.25">
      <c r="A671" s="28">
        <v>12</v>
      </c>
      <c r="B671" s="43">
        <v>121</v>
      </c>
      <c r="C671" s="43">
        <v>1090</v>
      </c>
      <c r="D671" s="47">
        <v>611211</v>
      </c>
      <c r="E671" s="43" t="s">
        <v>49</v>
      </c>
      <c r="F671" s="17">
        <v>7000</v>
      </c>
      <c r="G671" s="17">
        <v>3155</v>
      </c>
      <c r="H671" s="17">
        <v>7000</v>
      </c>
      <c r="I671" s="17"/>
      <c r="J671" s="17"/>
      <c r="K671" s="17">
        <f>H671+I671+J671</f>
        <v>7000</v>
      </c>
      <c r="L671" s="146">
        <f t="shared" si="161"/>
        <v>100</v>
      </c>
    </row>
    <row r="672" spans="1:12" ht="12" customHeight="1" x14ac:dyDescent="0.25">
      <c r="A672" s="28">
        <v>12</v>
      </c>
      <c r="B672" s="43">
        <v>121</v>
      </c>
      <c r="C672" s="43">
        <v>1090</v>
      </c>
      <c r="D672" s="43">
        <v>611221</v>
      </c>
      <c r="E672" s="43" t="s">
        <v>50</v>
      </c>
      <c r="F672" s="17">
        <v>27000</v>
      </c>
      <c r="G672" s="17">
        <v>19406</v>
      </c>
      <c r="H672" s="17">
        <v>27500</v>
      </c>
      <c r="I672" s="17"/>
      <c r="J672" s="17"/>
      <c r="K672" s="17">
        <f t="shared" ref="K672:K677" si="165">H672+I672+J672</f>
        <v>27500</v>
      </c>
      <c r="L672" s="146">
        <f t="shared" si="161"/>
        <v>101.85185185185186</v>
      </c>
    </row>
    <row r="673" spans="1:12" ht="12" customHeight="1" x14ac:dyDescent="0.25">
      <c r="A673" s="28">
        <v>12</v>
      </c>
      <c r="B673" s="43">
        <v>121</v>
      </c>
      <c r="C673" s="43">
        <v>1090</v>
      </c>
      <c r="D673" s="43">
        <v>611224</v>
      </c>
      <c r="E673" s="43" t="s">
        <v>51</v>
      </c>
      <c r="F673" s="17">
        <v>7500</v>
      </c>
      <c r="G673" s="17">
        <v>6331</v>
      </c>
      <c r="H673" s="17">
        <v>8000</v>
      </c>
      <c r="I673" s="17"/>
      <c r="J673" s="17"/>
      <c r="K673" s="17">
        <f t="shared" si="165"/>
        <v>8000</v>
      </c>
      <c r="L673" s="146">
        <f t="shared" si="161"/>
        <v>106.66666666666667</v>
      </c>
    </row>
    <row r="674" spans="1:12" ht="11.25" customHeight="1" x14ac:dyDescent="0.25">
      <c r="A674" s="28">
        <v>12</v>
      </c>
      <c r="B674" s="43">
        <v>121</v>
      </c>
      <c r="C674" s="43">
        <v>1090</v>
      </c>
      <c r="D674" s="43">
        <v>611225</v>
      </c>
      <c r="E674" s="43" t="s">
        <v>52</v>
      </c>
      <c r="F674" s="17">
        <v>10500</v>
      </c>
      <c r="G674" s="17"/>
      <c r="H674" s="17">
        <v>23100</v>
      </c>
      <c r="I674" s="17"/>
      <c r="J674" s="17"/>
      <c r="K674" s="17">
        <f t="shared" si="165"/>
        <v>23100</v>
      </c>
      <c r="L674" s="146">
        <f t="shared" si="161"/>
        <v>220.00000000000003</v>
      </c>
    </row>
    <row r="675" spans="1:12" ht="11.25" customHeight="1" x14ac:dyDescent="0.25">
      <c r="A675" s="28">
        <v>12</v>
      </c>
      <c r="B675" s="43">
        <v>121</v>
      </c>
      <c r="C675" s="43">
        <v>1090</v>
      </c>
      <c r="D675" s="43">
        <v>611226</v>
      </c>
      <c r="E675" s="18" t="s">
        <v>479</v>
      </c>
      <c r="F675" s="17">
        <v>4200</v>
      </c>
      <c r="G675" s="17">
        <v>1400</v>
      </c>
      <c r="H675" s="17">
        <v>4500</v>
      </c>
      <c r="I675" s="17"/>
      <c r="J675" s="17"/>
      <c r="K675" s="17">
        <f t="shared" si="165"/>
        <v>4500</v>
      </c>
      <c r="L675" s="146">
        <f t="shared" si="161"/>
        <v>107.14285714285714</v>
      </c>
    </row>
    <row r="676" spans="1:12" ht="11.25" customHeight="1" x14ac:dyDescent="0.25">
      <c r="A676" s="28">
        <v>12</v>
      </c>
      <c r="B676" s="43">
        <v>121</v>
      </c>
      <c r="C676" s="43">
        <v>1090</v>
      </c>
      <c r="D676" s="43">
        <v>611227</v>
      </c>
      <c r="E676" s="43" t="s">
        <v>53</v>
      </c>
      <c r="F676" s="17">
        <v>2500</v>
      </c>
      <c r="G676" s="17">
        <v>2500</v>
      </c>
      <c r="H676" s="17">
        <v>3500</v>
      </c>
      <c r="I676" s="17"/>
      <c r="J676" s="17"/>
      <c r="K676" s="17">
        <f t="shared" si="165"/>
        <v>3500</v>
      </c>
      <c r="L676" s="146">
        <f t="shared" si="161"/>
        <v>140</v>
      </c>
    </row>
    <row r="677" spans="1:12" ht="11.25" customHeight="1" x14ac:dyDescent="0.25">
      <c r="A677" s="28">
        <v>12</v>
      </c>
      <c r="B677" s="43">
        <v>121</v>
      </c>
      <c r="C677" s="43">
        <v>1090</v>
      </c>
      <c r="D677" s="43">
        <v>611228</v>
      </c>
      <c r="E677" s="43" t="s">
        <v>131</v>
      </c>
      <c r="F677" s="17">
        <v>2000</v>
      </c>
      <c r="G677" s="17">
        <v>0</v>
      </c>
      <c r="H677" s="17">
        <v>2500</v>
      </c>
      <c r="I677" s="17"/>
      <c r="J677" s="17"/>
      <c r="K677" s="17">
        <f t="shared" si="165"/>
        <v>2500</v>
      </c>
      <c r="L677" s="146">
        <f t="shared" si="161"/>
        <v>125</v>
      </c>
    </row>
    <row r="678" spans="1:12" ht="12" customHeight="1" x14ac:dyDescent="0.25">
      <c r="A678" s="28">
        <v>12</v>
      </c>
      <c r="B678" s="43">
        <v>121</v>
      </c>
      <c r="C678" s="43">
        <v>1090</v>
      </c>
      <c r="D678" s="41">
        <v>612000</v>
      </c>
      <c r="E678" s="41" t="s">
        <v>82</v>
      </c>
      <c r="F678" s="23">
        <f t="shared" ref="F678:K678" si="166">F679</f>
        <v>34170</v>
      </c>
      <c r="G678" s="23">
        <f t="shared" si="166"/>
        <v>23243</v>
      </c>
      <c r="H678" s="23">
        <f t="shared" si="166"/>
        <v>34514</v>
      </c>
      <c r="I678" s="23">
        <f t="shared" si="166"/>
        <v>0</v>
      </c>
      <c r="J678" s="23">
        <f t="shared" si="166"/>
        <v>0</v>
      </c>
      <c r="K678" s="23">
        <f t="shared" si="166"/>
        <v>34514</v>
      </c>
      <c r="L678" s="145">
        <f t="shared" si="161"/>
        <v>101.00673105062921</v>
      </c>
    </row>
    <row r="679" spans="1:12" ht="12" customHeight="1" x14ac:dyDescent="0.25">
      <c r="A679" s="28">
        <v>12</v>
      </c>
      <c r="B679" s="43">
        <v>121</v>
      </c>
      <c r="C679" s="43">
        <v>1090</v>
      </c>
      <c r="D679" s="43">
        <v>612111</v>
      </c>
      <c r="E679" s="43" t="s">
        <v>83</v>
      </c>
      <c r="F679" s="17">
        <v>34170</v>
      </c>
      <c r="G679" s="17">
        <v>23243</v>
      </c>
      <c r="H679" s="17">
        <v>34514</v>
      </c>
      <c r="I679" s="17"/>
      <c r="J679" s="17"/>
      <c r="K679" s="17">
        <f>H679+I679+J679</f>
        <v>34514</v>
      </c>
      <c r="L679" s="146">
        <f t="shared" si="161"/>
        <v>101.00673105062921</v>
      </c>
    </row>
    <row r="680" spans="1:12" ht="12" customHeight="1" x14ac:dyDescent="0.25">
      <c r="A680" s="28">
        <v>12</v>
      </c>
      <c r="B680" s="43">
        <v>121</v>
      </c>
      <c r="C680" s="43">
        <v>1090</v>
      </c>
      <c r="D680" s="41">
        <v>613000</v>
      </c>
      <c r="E680" s="41" t="s">
        <v>57</v>
      </c>
      <c r="F680" s="23">
        <f t="shared" ref="F680:K680" si="167">F681+F682+F684+F691+F696+F699+F702+F705</f>
        <v>72680</v>
      </c>
      <c r="G680" s="23">
        <f t="shared" si="167"/>
        <v>32704</v>
      </c>
      <c r="H680" s="23">
        <f t="shared" si="167"/>
        <v>71180</v>
      </c>
      <c r="I680" s="23">
        <f t="shared" si="167"/>
        <v>0</v>
      </c>
      <c r="J680" s="23">
        <f t="shared" si="167"/>
        <v>3000</v>
      </c>
      <c r="K680" s="23">
        <f t="shared" si="167"/>
        <v>74180</v>
      </c>
      <c r="L680" s="145">
        <f t="shared" si="161"/>
        <v>102.06384149697303</v>
      </c>
    </row>
    <row r="681" spans="1:12" ht="15.75" customHeight="1" x14ac:dyDescent="0.25">
      <c r="A681" s="28">
        <v>12</v>
      </c>
      <c r="B681" s="43">
        <v>121</v>
      </c>
      <c r="C681" s="43">
        <v>1090</v>
      </c>
      <c r="D681" s="46">
        <v>613100</v>
      </c>
      <c r="E681" s="26" t="s">
        <v>87</v>
      </c>
      <c r="F681" s="23">
        <v>5000</v>
      </c>
      <c r="G681" s="23">
        <v>1067</v>
      </c>
      <c r="H681" s="23">
        <v>5000</v>
      </c>
      <c r="I681" s="23"/>
      <c r="J681" s="23"/>
      <c r="K681" s="23">
        <f t="shared" ref="K681:K738" si="168">H681+I681+J681</f>
        <v>5000</v>
      </c>
      <c r="L681" s="145">
        <f t="shared" si="161"/>
        <v>100</v>
      </c>
    </row>
    <row r="682" spans="1:12" ht="12.75" customHeight="1" x14ac:dyDescent="0.25">
      <c r="A682" s="28">
        <v>12</v>
      </c>
      <c r="B682" s="43">
        <v>121</v>
      </c>
      <c r="C682" s="43">
        <v>1090</v>
      </c>
      <c r="D682" s="46">
        <v>613200</v>
      </c>
      <c r="E682" s="26" t="s">
        <v>84</v>
      </c>
      <c r="F682" s="23">
        <f t="shared" ref="F682:K682" si="169">F683</f>
        <v>7000</v>
      </c>
      <c r="G682" s="23">
        <f t="shared" si="169"/>
        <v>3349</v>
      </c>
      <c r="H682" s="23">
        <f t="shared" si="169"/>
        <v>5000</v>
      </c>
      <c r="I682" s="23">
        <f t="shared" si="169"/>
        <v>0</v>
      </c>
      <c r="J682" s="23">
        <f t="shared" si="169"/>
        <v>3000</v>
      </c>
      <c r="K682" s="23">
        <f t="shared" si="169"/>
        <v>8000</v>
      </c>
      <c r="L682" s="145">
        <f t="shared" si="161"/>
        <v>114.28571428571428</v>
      </c>
    </row>
    <row r="683" spans="1:12" ht="14.25" customHeight="1" x14ac:dyDescent="0.25">
      <c r="A683" s="28">
        <v>12</v>
      </c>
      <c r="B683" s="43">
        <v>121</v>
      </c>
      <c r="C683" s="43">
        <v>1090</v>
      </c>
      <c r="D683" s="47">
        <v>613211</v>
      </c>
      <c r="E683" s="43" t="s">
        <v>398</v>
      </c>
      <c r="F683" s="17">
        <v>7000</v>
      </c>
      <c r="G683" s="17">
        <v>3349</v>
      </c>
      <c r="H683" s="17">
        <v>5000</v>
      </c>
      <c r="I683" s="17"/>
      <c r="J683" s="17">
        <v>3000</v>
      </c>
      <c r="K683" s="17">
        <f t="shared" si="168"/>
        <v>8000</v>
      </c>
      <c r="L683" s="146">
        <f t="shared" si="161"/>
        <v>114.28571428571428</v>
      </c>
    </row>
    <row r="684" spans="1:12" ht="12.75" customHeight="1" x14ac:dyDescent="0.25">
      <c r="A684" s="28">
        <v>12</v>
      </c>
      <c r="B684" s="43">
        <v>121</v>
      </c>
      <c r="C684" s="43">
        <v>1090</v>
      </c>
      <c r="D684" s="46">
        <v>613300</v>
      </c>
      <c r="E684" s="41" t="s">
        <v>216</v>
      </c>
      <c r="F684" s="23">
        <f>F685+F686+F688+F689+F687+F690</f>
        <v>13700</v>
      </c>
      <c r="G684" s="23">
        <f>G685+G686+G688+G689+G687+G690</f>
        <v>6390</v>
      </c>
      <c r="H684" s="23">
        <f>H685+H686+H688+H689+H687+H690</f>
        <v>13700</v>
      </c>
      <c r="I684" s="23">
        <f>I685+I686+I688+I689</f>
        <v>0</v>
      </c>
      <c r="J684" s="23">
        <f>J685+J686+J688+J689</f>
        <v>0</v>
      </c>
      <c r="K684" s="23">
        <f>K685+K686+K688+K689+K687+K690</f>
        <v>13700</v>
      </c>
      <c r="L684" s="145">
        <f t="shared" si="161"/>
        <v>100</v>
      </c>
    </row>
    <row r="685" spans="1:12" ht="12" customHeight="1" x14ac:dyDescent="0.25">
      <c r="A685" s="28">
        <v>12</v>
      </c>
      <c r="B685" s="43">
        <v>121</v>
      </c>
      <c r="C685" s="43">
        <v>1090</v>
      </c>
      <c r="D685" s="43">
        <v>613311</v>
      </c>
      <c r="E685" s="43" t="s">
        <v>86</v>
      </c>
      <c r="F685" s="17">
        <v>3000</v>
      </c>
      <c r="G685" s="17">
        <v>1622</v>
      </c>
      <c r="H685" s="17">
        <v>3000</v>
      </c>
      <c r="I685" s="17"/>
      <c r="J685" s="17"/>
      <c r="K685" s="17">
        <f t="shared" si="168"/>
        <v>3000</v>
      </c>
      <c r="L685" s="146">
        <f t="shared" si="161"/>
        <v>100</v>
      </c>
    </row>
    <row r="686" spans="1:12" ht="12.75" customHeight="1" x14ac:dyDescent="0.25">
      <c r="A686" s="28">
        <v>12</v>
      </c>
      <c r="B686" s="43">
        <v>121</v>
      </c>
      <c r="C686" s="43">
        <v>1090</v>
      </c>
      <c r="D686" s="43">
        <v>313312</v>
      </c>
      <c r="E686" s="43" t="s">
        <v>172</v>
      </c>
      <c r="F686" s="17">
        <v>800</v>
      </c>
      <c r="G686" s="17">
        <v>432</v>
      </c>
      <c r="H686" s="17">
        <v>800</v>
      </c>
      <c r="I686" s="17"/>
      <c r="J686" s="17"/>
      <c r="K686" s="17">
        <f t="shared" si="168"/>
        <v>800</v>
      </c>
      <c r="L686" s="146">
        <f t="shared" si="161"/>
        <v>100</v>
      </c>
    </row>
    <row r="687" spans="1:12" ht="11.25" customHeight="1" x14ac:dyDescent="0.25">
      <c r="A687" s="61">
        <v>12</v>
      </c>
      <c r="B687" s="45">
        <v>121</v>
      </c>
      <c r="C687" s="45">
        <v>1090</v>
      </c>
      <c r="D687" s="149">
        <v>613313</v>
      </c>
      <c r="E687" s="150" t="s">
        <v>173</v>
      </c>
      <c r="F687" s="149">
        <v>1100</v>
      </c>
      <c r="G687" s="149">
        <v>416</v>
      </c>
      <c r="H687" s="231">
        <v>1100</v>
      </c>
      <c r="I687" s="37"/>
      <c r="J687" s="37"/>
      <c r="K687" s="17">
        <f t="shared" si="168"/>
        <v>1100</v>
      </c>
      <c r="L687" s="146">
        <f t="shared" si="161"/>
        <v>100</v>
      </c>
    </row>
    <row r="688" spans="1:12" ht="11.25" customHeight="1" x14ac:dyDescent="0.25">
      <c r="A688" s="28">
        <v>12</v>
      </c>
      <c r="B688" s="43">
        <v>121</v>
      </c>
      <c r="C688" s="43">
        <v>1090</v>
      </c>
      <c r="D688" s="43">
        <v>613314</v>
      </c>
      <c r="E688" s="43" t="s">
        <v>150</v>
      </c>
      <c r="F688" s="17">
        <v>7000</v>
      </c>
      <c r="G688" s="17">
        <v>3279</v>
      </c>
      <c r="H688" s="17">
        <v>7000</v>
      </c>
      <c r="I688" s="17"/>
      <c r="J688" s="17"/>
      <c r="K688" s="17">
        <f t="shared" si="168"/>
        <v>7000</v>
      </c>
      <c r="L688" s="146">
        <f t="shared" si="161"/>
        <v>100</v>
      </c>
    </row>
    <row r="689" spans="1:12" ht="11.25" customHeight="1" x14ac:dyDescent="0.25">
      <c r="A689" s="28">
        <v>12</v>
      </c>
      <c r="B689" s="43">
        <v>121</v>
      </c>
      <c r="C689" s="43">
        <v>1090</v>
      </c>
      <c r="D689" s="43">
        <v>613321</v>
      </c>
      <c r="E689" s="43" t="s">
        <v>115</v>
      </c>
      <c r="F689" s="17">
        <v>1000</v>
      </c>
      <c r="G689" s="17">
        <v>471</v>
      </c>
      <c r="H689" s="17">
        <v>1000</v>
      </c>
      <c r="I689" s="17"/>
      <c r="J689" s="17"/>
      <c r="K689" s="17">
        <f t="shared" si="168"/>
        <v>1000</v>
      </c>
      <c r="L689" s="146">
        <f t="shared" si="161"/>
        <v>100</v>
      </c>
    </row>
    <row r="690" spans="1:12" ht="11.25" customHeight="1" x14ac:dyDescent="0.25">
      <c r="A690" s="28">
        <v>12</v>
      </c>
      <c r="B690" s="43">
        <v>121</v>
      </c>
      <c r="C690" s="43">
        <v>1090</v>
      </c>
      <c r="D690" s="43">
        <v>613327</v>
      </c>
      <c r="E690" s="43" t="s">
        <v>423</v>
      </c>
      <c r="F690" s="17">
        <v>800</v>
      </c>
      <c r="G690" s="17">
        <v>170</v>
      </c>
      <c r="H690" s="17">
        <v>800</v>
      </c>
      <c r="I690" s="17"/>
      <c r="J690" s="17"/>
      <c r="K690" s="17">
        <f t="shared" si="168"/>
        <v>800</v>
      </c>
      <c r="L690" s="146">
        <f t="shared" si="161"/>
        <v>100</v>
      </c>
    </row>
    <row r="691" spans="1:12" ht="11.25" customHeight="1" x14ac:dyDescent="0.25">
      <c r="A691" s="28">
        <v>12</v>
      </c>
      <c r="B691" s="43">
        <v>121</v>
      </c>
      <c r="C691" s="43">
        <v>1090</v>
      </c>
      <c r="D691" s="41">
        <v>613400</v>
      </c>
      <c r="E691" s="41" t="s">
        <v>88</v>
      </c>
      <c r="F691" s="23">
        <f t="shared" ref="F691:K691" si="170">F692+F693+F695+F694</f>
        <v>10500</v>
      </c>
      <c r="G691" s="23">
        <f t="shared" si="170"/>
        <v>4436</v>
      </c>
      <c r="H691" s="23">
        <f t="shared" si="170"/>
        <v>10500</v>
      </c>
      <c r="I691" s="23">
        <f t="shared" si="170"/>
        <v>0</v>
      </c>
      <c r="J691" s="23">
        <f t="shared" si="170"/>
        <v>0</v>
      </c>
      <c r="K691" s="23">
        <f t="shared" si="170"/>
        <v>10500</v>
      </c>
      <c r="L691" s="145">
        <f>K691/F691*100</f>
        <v>100</v>
      </c>
    </row>
    <row r="692" spans="1:12" ht="12" customHeight="1" x14ac:dyDescent="0.25">
      <c r="A692" s="28">
        <v>12</v>
      </c>
      <c r="B692" s="43">
        <v>121</v>
      </c>
      <c r="C692" s="43">
        <v>1090</v>
      </c>
      <c r="D692" s="43">
        <v>613411</v>
      </c>
      <c r="E692" s="43" t="s">
        <v>89</v>
      </c>
      <c r="F692" s="17">
        <v>7000</v>
      </c>
      <c r="G692" s="147">
        <v>2579</v>
      </c>
      <c r="H692" s="17">
        <v>7000</v>
      </c>
      <c r="I692" s="17"/>
      <c r="J692" s="17"/>
      <c r="K692" s="17">
        <f t="shared" si="168"/>
        <v>7000</v>
      </c>
      <c r="L692" s="146">
        <f>K692/F692*100</f>
        <v>100</v>
      </c>
    </row>
    <row r="693" spans="1:12" ht="12.75" customHeight="1" x14ac:dyDescent="0.25">
      <c r="A693" s="28">
        <v>12</v>
      </c>
      <c r="B693" s="43">
        <v>121</v>
      </c>
      <c r="C693" s="43">
        <v>1090</v>
      </c>
      <c r="D693" s="43">
        <v>613413</v>
      </c>
      <c r="E693" s="43" t="s">
        <v>90</v>
      </c>
      <c r="F693" s="17">
        <v>1500</v>
      </c>
      <c r="G693" s="147">
        <v>220</v>
      </c>
      <c r="H693" s="17">
        <v>1500</v>
      </c>
      <c r="I693" s="17"/>
      <c r="J693" s="17"/>
      <c r="K693" s="17">
        <f t="shared" si="168"/>
        <v>1500</v>
      </c>
      <c r="L693" s="146">
        <f>K693/F693*100</f>
        <v>100</v>
      </c>
    </row>
    <row r="694" spans="1:12" ht="12" customHeight="1" x14ac:dyDescent="0.25">
      <c r="A694" s="28">
        <v>12</v>
      </c>
      <c r="B694" s="43">
        <v>121</v>
      </c>
      <c r="C694" s="43">
        <v>1090</v>
      </c>
      <c r="D694" s="43">
        <v>613418</v>
      </c>
      <c r="E694" s="43" t="s">
        <v>256</v>
      </c>
      <c r="F694" s="17">
        <v>500</v>
      </c>
      <c r="G694" s="147">
        <v>480</v>
      </c>
      <c r="H694" s="17">
        <v>500</v>
      </c>
      <c r="I694" s="17"/>
      <c r="J694" s="17"/>
      <c r="K694" s="17">
        <v>500</v>
      </c>
      <c r="L694" s="146">
        <f t="shared" ref="L694:L738" si="171">K694/F694*100</f>
        <v>100</v>
      </c>
    </row>
    <row r="695" spans="1:12" ht="11.25" customHeight="1" x14ac:dyDescent="0.25">
      <c r="A695" s="28">
        <v>12</v>
      </c>
      <c r="B695" s="43">
        <v>121</v>
      </c>
      <c r="C695" s="43">
        <v>1090</v>
      </c>
      <c r="D695" s="43">
        <v>613484</v>
      </c>
      <c r="E695" s="43" t="s">
        <v>91</v>
      </c>
      <c r="F695" s="17">
        <v>1500</v>
      </c>
      <c r="G695" s="147">
        <v>1157</v>
      </c>
      <c r="H695" s="17">
        <v>1500</v>
      </c>
      <c r="I695" s="17"/>
      <c r="J695" s="17"/>
      <c r="K695" s="17">
        <f t="shared" si="168"/>
        <v>1500</v>
      </c>
      <c r="L695" s="146">
        <f t="shared" si="171"/>
        <v>100</v>
      </c>
    </row>
    <row r="696" spans="1:12" ht="12.75" customHeight="1" x14ac:dyDescent="0.25">
      <c r="A696" s="28">
        <v>12</v>
      </c>
      <c r="B696" s="43">
        <v>121</v>
      </c>
      <c r="C696" s="43">
        <v>1090</v>
      </c>
      <c r="D696" s="41">
        <v>613500</v>
      </c>
      <c r="E696" s="26" t="s">
        <v>92</v>
      </c>
      <c r="F696" s="23">
        <f t="shared" ref="F696:K696" si="172">F697+F698</f>
        <v>5000</v>
      </c>
      <c r="G696" s="23">
        <f t="shared" si="172"/>
        <v>1305</v>
      </c>
      <c r="H696" s="23">
        <f t="shared" si="172"/>
        <v>5000</v>
      </c>
      <c r="I696" s="23">
        <f t="shared" si="172"/>
        <v>0</v>
      </c>
      <c r="J696" s="23">
        <f t="shared" si="172"/>
        <v>0</v>
      </c>
      <c r="K696" s="23">
        <f t="shared" si="172"/>
        <v>5000</v>
      </c>
      <c r="L696" s="145">
        <f t="shared" si="171"/>
        <v>100</v>
      </c>
    </row>
    <row r="697" spans="1:12" ht="12" customHeight="1" x14ac:dyDescent="0.25">
      <c r="A697" s="28">
        <v>12</v>
      </c>
      <c r="B697" s="43">
        <v>121</v>
      </c>
      <c r="C697" s="43">
        <v>1090</v>
      </c>
      <c r="D697" s="43">
        <v>613511</v>
      </c>
      <c r="E697" s="43" t="s">
        <v>93</v>
      </c>
      <c r="F697" s="17">
        <v>4500</v>
      </c>
      <c r="G697" s="17">
        <v>1053</v>
      </c>
      <c r="H697" s="17">
        <v>4500</v>
      </c>
      <c r="I697" s="17"/>
      <c r="J697" s="17"/>
      <c r="K697" s="17">
        <f t="shared" si="168"/>
        <v>4500</v>
      </c>
      <c r="L697" s="146">
        <f t="shared" si="171"/>
        <v>100</v>
      </c>
    </row>
    <row r="698" spans="1:12" ht="11.25" customHeight="1" x14ac:dyDescent="0.25">
      <c r="A698" s="28">
        <v>12</v>
      </c>
      <c r="B698" s="43">
        <v>121</v>
      </c>
      <c r="C698" s="43">
        <v>1090</v>
      </c>
      <c r="D698" s="43">
        <v>613523</v>
      </c>
      <c r="E698" s="43" t="s">
        <v>94</v>
      </c>
      <c r="F698" s="17">
        <v>500</v>
      </c>
      <c r="G698" s="17">
        <v>252</v>
      </c>
      <c r="H698" s="17">
        <v>500</v>
      </c>
      <c r="I698" s="17"/>
      <c r="J698" s="17"/>
      <c r="K698" s="17">
        <f t="shared" si="168"/>
        <v>500</v>
      </c>
      <c r="L698" s="146">
        <f t="shared" si="171"/>
        <v>100</v>
      </c>
    </row>
    <row r="699" spans="1:12" ht="11.25" customHeight="1" x14ac:dyDescent="0.25">
      <c r="A699" s="28">
        <v>12</v>
      </c>
      <c r="B699" s="43">
        <v>121</v>
      </c>
      <c r="C699" s="43">
        <v>1090</v>
      </c>
      <c r="D699" s="41">
        <v>613700</v>
      </c>
      <c r="E699" s="26" t="s">
        <v>97</v>
      </c>
      <c r="F699" s="23">
        <f t="shared" ref="F699:K699" si="173">F700+F701</f>
        <v>10500</v>
      </c>
      <c r="G699" s="23">
        <f t="shared" si="173"/>
        <v>6860</v>
      </c>
      <c r="H699" s="23">
        <f t="shared" si="173"/>
        <v>11000</v>
      </c>
      <c r="I699" s="23">
        <f t="shared" si="173"/>
        <v>0</v>
      </c>
      <c r="J699" s="23">
        <f t="shared" si="173"/>
        <v>0</v>
      </c>
      <c r="K699" s="23">
        <f t="shared" si="173"/>
        <v>11000</v>
      </c>
      <c r="L699" s="145">
        <f t="shared" si="171"/>
        <v>104.76190476190477</v>
      </c>
    </row>
    <row r="700" spans="1:12" ht="12" customHeight="1" x14ac:dyDescent="0.25">
      <c r="A700" s="28">
        <v>12</v>
      </c>
      <c r="B700" s="43">
        <v>121</v>
      </c>
      <c r="C700" s="43">
        <v>1090</v>
      </c>
      <c r="D700" s="43">
        <v>613711</v>
      </c>
      <c r="E700" s="43" t="s">
        <v>98</v>
      </c>
      <c r="F700" s="17">
        <v>4500</v>
      </c>
      <c r="G700" s="17">
        <v>4188</v>
      </c>
      <c r="H700" s="17">
        <v>5000</v>
      </c>
      <c r="I700" s="17"/>
      <c r="J700" s="17"/>
      <c r="K700" s="17">
        <f>H700+I700+J700</f>
        <v>5000</v>
      </c>
      <c r="L700" s="146">
        <f t="shared" si="171"/>
        <v>111.11111111111111</v>
      </c>
    </row>
    <row r="701" spans="1:12" ht="12" customHeight="1" x14ac:dyDescent="0.25">
      <c r="A701" s="28">
        <v>12</v>
      </c>
      <c r="B701" s="43">
        <v>121</v>
      </c>
      <c r="C701" s="43">
        <v>1090</v>
      </c>
      <c r="D701" s="43">
        <v>613721</v>
      </c>
      <c r="E701" s="43" t="s">
        <v>99</v>
      </c>
      <c r="F701" s="17">
        <v>6000</v>
      </c>
      <c r="G701" s="17">
        <v>2672</v>
      </c>
      <c r="H701" s="17">
        <v>6000</v>
      </c>
      <c r="I701" s="17"/>
      <c r="J701" s="17"/>
      <c r="K701" s="17">
        <f>H701+I701+J701</f>
        <v>6000</v>
      </c>
      <c r="L701" s="146">
        <f t="shared" si="171"/>
        <v>100</v>
      </c>
    </row>
    <row r="702" spans="1:12" ht="10.5" customHeight="1" x14ac:dyDescent="0.25">
      <c r="A702" s="28">
        <v>12</v>
      </c>
      <c r="B702" s="43">
        <v>121</v>
      </c>
      <c r="C702" s="43">
        <v>1090</v>
      </c>
      <c r="D702" s="41">
        <v>613800</v>
      </c>
      <c r="E702" s="151" t="s">
        <v>100</v>
      </c>
      <c r="F702" s="23">
        <f t="shared" ref="F702:K702" si="174">F703+F704</f>
        <v>3000</v>
      </c>
      <c r="G702" s="23">
        <f t="shared" si="174"/>
        <v>1562</v>
      </c>
      <c r="H702" s="23">
        <f t="shared" si="174"/>
        <v>3000</v>
      </c>
      <c r="I702" s="23">
        <f t="shared" si="174"/>
        <v>0</v>
      </c>
      <c r="J702" s="23">
        <f t="shared" si="174"/>
        <v>0</v>
      </c>
      <c r="K702" s="23">
        <f t="shared" si="174"/>
        <v>3000</v>
      </c>
      <c r="L702" s="145">
        <f t="shared" si="171"/>
        <v>100</v>
      </c>
    </row>
    <row r="703" spans="1:12" ht="10.5" customHeight="1" x14ac:dyDescent="0.25">
      <c r="A703" s="28">
        <v>12</v>
      </c>
      <c r="B703" s="43">
        <v>121</v>
      </c>
      <c r="C703" s="43">
        <v>1090</v>
      </c>
      <c r="D703" s="43">
        <v>613811</v>
      </c>
      <c r="E703" s="19" t="s">
        <v>151</v>
      </c>
      <c r="F703" s="17">
        <v>2000</v>
      </c>
      <c r="G703" s="147">
        <v>1562</v>
      </c>
      <c r="H703" s="17">
        <v>2000</v>
      </c>
      <c r="I703" s="17"/>
      <c r="J703" s="17"/>
      <c r="K703" s="17">
        <f t="shared" si="168"/>
        <v>2000</v>
      </c>
      <c r="L703" s="146">
        <f t="shared" si="171"/>
        <v>100</v>
      </c>
    </row>
    <row r="704" spans="1:12" ht="12" customHeight="1" x14ac:dyDescent="0.25">
      <c r="A704" s="28">
        <v>12</v>
      </c>
      <c r="B704" s="43">
        <v>121</v>
      </c>
      <c r="C704" s="43">
        <v>1090</v>
      </c>
      <c r="D704" s="43">
        <v>613814</v>
      </c>
      <c r="E704" s="19" t="s">
        <v>224</v>
      </c>
      <c r="F704" s="17">
        <v>1000</v>
      </c>
      <c r="G704" s="147">
        <v>0</v>
      </c>
      <c r="H704" s="17">
        <v>1000</v>
      </c>
      <c r="I704" s="17"/>
      <c r="J704" s="17"/>
      <c r="K704" s="17">
        <f t="shared" si="168"/>
        <v>1000</v>
      </c>
      <c r="L704" s="146">
        <f t="shared" si="171"/>
        <v>100</v>
      </c>
    </row>
    <row r="705" spans="1:12" ht="12" customHeight="1" x14ac:dyDescent="0.25">
      <c r="A705" s="28">
        <v>12</v>
      </c>
      <c r="B705" s="43">
        <v>121</v>
      </c>
      <c r="C705" s="43">
        <v>1090</v>
      </c>
      <c r="D705" s="41">
        <v>613900</v>
      </c>
      <c r="E705" s="41" t="s">
        <v>103</v>
      </c>
      <c r="F705" s="23">
        <f t="shared" ref="F705:K705" si="175">F706+F708+F710+F711+F712+F713+F707+F709</f>
        <v>17980</v>
      </c>
      <c r="G705" s="23">
        <f t="shared" si="175"/>
        <v>7735</v>
      </c>
      <c r="H705" s="23">
        <f t="shared" si="175"/>
        <v>17980</v>
      </c>
      <c r="I705" s="23">
        <f t="shared" si="175"/>
        <v>0</v>
      </c>
      <c r="J705" s="23">
        <f t="shared" si="175"/>
        <v>0</v>
      </c>
      <c r="K705" s="23">
        <f t="shared" si="175"/>
        <v>17980</v>
      </c>
      <c r="L705" s="145">
        <f t="shared" si="171"/>
        <v>100</v>
      </c>
    </row>
    <row r="706" spans="1:12" ht="11.25" customHeight="1" x14ac:dyDescent="0.25">
      <c r="A706" s="28">
        <v>12</v>
      </c>
      <c r="B706" s="43">
        <v>121</v>
      </c>
      <c r="C706" s="43">
        <v>1090</v>
      </c>
      <c r="D706" s="43">
        <v>613911</v>
      </c>
      <c r="E706" s="43" t="s">
        <v>399</v>
      </c>
      <c r="F706" s="17">
        <v>1500</v>
      </c>
      <c r="G706" s="17">
        <v>0</v>
      </c>
      <c r="H706" s="17">
        <v>1500</v>
      </c>
      <c r="I706" s="17"/>
      <c r="J706" s="17"/>
      <c r="K706" s="17">
        <f t="shared" si="168"/>
        <v>1500</v>
      </c>
      <c r="L706" s="146">
        <f t="shared" si="171"/>
        <v>100</v>
      </c>
    </row>
    <row r="707" spans="1:12" ht="12" customHeight="1" x14ac:dyDescent="0.25">
      <c r="A707" s="61">
        <v>12</v>
      </c>
      <c r="B707" s="45">
        <v>121</v>
      </c>
      <c r="C707" s="45">
        <v>1090</v>
      </c>
      <c r="D707" s="149">
        <v>613914</v>
      </c>
      <c r="E707" s="150" t="s">
        <v>104</v>
      </c>
      <c r="F707" s="149">
        <v>500</v>
      </c>
      <c r="G707" s="149">
        <v>157</v>
      </c>
      <c r="H707" s="149">
        <v>500</v>
      </c>
      <c r="I707" s="163"/>
      <c r="J707" s="163"/>
      <c r="K707" s="17">
        <f t="shared" si="168"/>
        <v>500</v>
      </c>
      <c r="L707" s="146">
        <f t="shared" si="171"/>
        <v>100</v>
      </c>
    </row>
    <row r="708" spans="1:12" ht="11.25" customHeight="1" x14ac:dyDescent="0.25">
      <c r="A708" s="28">
        <v>12</v>
      </c>
      <c r="B708" s="43">
        <v>121</v>
      </c>
      <c r="C708" s="43">
        <v>1090</v>
      </c>
      <c r="D708" s="43">
        <v>613915</v>
      </c>
      <c r="E708" s="43" t="s">
        <v>221</v>
      </c>
      <c r="F708" s="17">
        <v>600</v>
      </c>
      <c r="G708" s="17">
        <v>0</v>
      </c>
      <c r="H708" s="17">
        <v>600</v>
      </c>
      <c r="I708" s="17"/>
      <c r="J708" s="17"/>
      <c r="K708" s="17">
        <f t="shared" si="168"/>
        <v>600</v>
      </c>
      <c r="L708" s="146">
        <f t="shared" si="171"/>
        <v>100</v>
      </c>
    </row>
    <row r="709" spans="1:12" ht="11.25" customHeight="1" x14ac:dyDescent="0.25">
      <c r="A709" s="28">
        <v>12</v>
      </c>
      <c r="B709" s="43">
        <v>121</v>
      </c>
      <c r="C709" s="43">
        <v>1090</v>
      </c>
      <c r="D709" s="43">
        <v>613915</v>
      </c>
      <c r="E709" s="43" t="s">
        <v>475</v>
      </c>
      <c r="F709" s="17">
        <v>1400</v>
      </c>
      <c r="G709" s="17">
        <v>0</v>
      </c>
      <c r="H709" s="17">
        <v>1400</v>
      </c>
      <c r="I709" s="17"/>
      <c r="J709" s="17"/>
      <c r="K709" s="17">
        <f t="shared" si="168"/>
        <v>1400</v>
      </c>
      <c r="L709" s="146">
        <f t="shared" si="171"/>
        <v>100</v>
      </c>
    </row>
    <row r="710" spans="1:12" ht="12.75" customHeight="1" x14ac:dyDescent="0.25">
      <c r="A710" s="28">
        <v>12</v>
      </c>
      <c r="B710" s="43">
        <v>121</v>
      </c>
      <c r="C710" s="43">
        <v>1090</v>
      </c>
      <c r="D710" s="43">
        <v>613920</v>
      </c>
      <c r="E710" s="43" t="s">
        <v>105</v>
      </c>
      <c r="F710" s="17">
        <v>2500</v>
      </c>
      <c r="G710" s="17">
        <v>420</v>
      </c>
      <c r="H710" s="17">
        <v>2500</v>
      </c>
      <c r="I710" s="17"/>
      <c r="J710" s="17"/>
      <c r="K710" s="17">
        <f t="shared" si="168"/>
        <v>2500</v>
      </c>
      <c r="L710" s="146">
        <f t="shared" si="171"/>
        <v>100</v>
      </c>
    </row>
    <row r="711" spans="1:12" ht="12.75" customHeight="1" x14ac:dyDescent="0.25">
      <c r="A711" s="28">
        <v>12</v>
      </c>
      <c r="B711" s="43">
        <v>121</v>
      </c>
      <c r="C711" s="43">
        <v>1090</v>
      </c>
      <c r="D711" s="43">
        <v>613970</v>
      </c>
      <c r="E711" s="43" t="s">
        <v>130</v>
      </c>
      <c r="F711" s="17">
        <v>8280</v>
      </c>
      <c r="G711" s="152">
        <v>6210</v>
      </c>
      <c r="H711" s="17">
        <v>8280</v>
      </c>
      <c r="I711" s="17"/>
      <c r="J711" s="17"/>
      <c r="K711" s="17">
        <f t="shared" si="168"/>
        <v>8280</v>
      </c>
      <c r="L711" s="146">
        <f t="shared" si="171"/>
        <v>100</v>
      </c>
    </row>
    <row r="712" spans="1:12" ht="12.75" customHeight="1" x14ac:dyDescent="0.25">
      <c r="A712" s="28">
        <v>12</v>
      </c>
      <c r="B712" s="43">
        <v>121</v>
      </c>
      <c r="C712" s="43">
        <v>1090</v>
      </c>
      <c r="D712" s="43">
        <v>613983</v>
      </c>
      <c r="E712" s="43" t="s">
        <v>400</v>
      </c>
      <c r="F712" s="17">
        <v>1200</v>
      </c>
      <c r="G712" s="152">
        <v>713</v>
      </c>
      <c r="H712" s="17">
        <v>1200</v>
      </c>
      <c r="I712" s="17"/>
      <c r="J712" s="17"/>
      <c r="K712" s="17">
        <f t="shared" si="168"/>
        <v>1200</v>
      </c>
      <c r="L712" s="146">
        <f t="shared" si="171"/>
        <v>100</v>
      </c>
    </row>
    <row r="713" spans="1:12" ht="11.25" customHeight="1" x14ac:dyDescent="0.25">
      <c r="A713" s="28">
        <v>12</v>
      </c>
      <c r="B713" s="43">
        <v>121</v>
      </c>
      <c r="C713" s="43">
        <v>1090</v>
      </c>
      <c r="D713" s="43">
        <v>613991</v>
      </c>
      <c r="E713" s="43" t="s">
        <v>281</v>
      </c>
      <c r="F713" s="17">
        <v>2000</v>
      </c>
      <c r="G713" s="152">
        <v>235</v>
      </c>
      <c r="H713" s="17">
        <v>2000</v>
      </c>
      <c r="I713" s="17"/>
      <c r="J713" s="17"/>
      <c r="K713" s="17">
        <f t="shared" si="168"/>
        <v>2000</v>
      </c>
      <c r="L713" s="146">
        <f t="shared" si="171"/>
        <v>100</v>
      </c>
    </row>
    <row r="714" spans="1:12" ht="11.25" customHeight="1" x14ac:dyDescent="0.25">
      <c r="A714" s="28">
        <v>12</v>
      </c>
      <c r="B714" s="43">
        <v>121</v>
      </c>
      <c r="C714" s="43">
        <v>1090</v>
      </c>
      <c r="D714" s="41">
        <v>614000</v>
      </c>
      <c r="E714" s="41" t="s">
        <v>67</v>
      </c>
      <c r="F714" s="23">
        <f t="shared" ref="F714:K714" si="176">F715+F732</f>
        <v>967000</v>
      </c>
      <c r="G714" s="23">
        <f t="shared" si="176"/>
        <v>372544</v>
      </c>
      <c r="H714" s="23">
        <f t="shared" si="176"/>
        <v>70000</v>
      </c>
      <c r="I714" s="23">
        <f t="shared" si="176"/>
        <v>0</v>
      </c>
      <c r="J714" s="23">
        <f t="shared" si="176"/>
        <v>1200000</v>
      </c>
      <c r="K714" s="23">
        <f t="shared" si="176"/>
        <v>1270000</v>
      </c>
      <c r="L714" s="145">
        <f t="shared" si="171"/>
        <v>131.3340227507756</v>
      </c>
    </row>
    <row r="715" spans="1:12" ht="11.25" customHeight="1" x14ac:dyDescent="0.25">
      <c r="A715" s="28">
        <v>12</v>
      </c>
      <c r="B715" s="43">
        <v>121</v>
      </c>
      <c r="C715" s="43">
        <v>1090</v>
      </c>
      <c r="D715" s="41">
        <v>614200</v>
      </c>
      <c r="E715" s="41" t="s">
        <v>110</v>
      </c>
      <c r="F715" s="23">
        <f t="shared" ref="F715:K715" si="177">SUM(F716:F731)</f>
        <v>957000</v>
      </c>
      <c r="G715" s="23">
        <f t="shared" si="177"/>
        <v>372544</v>
      </c>
      <c r="H715" s="23">
        <f t="shared" si="177"/>
        <v>60000</v>
      </c>
      <c r="I715" s="23">
        <f t="shared" si="177"/>
        <v>0</v>
      </c>
      <c r="J715" s="23">
        <f t="shared" si="177"/>
        <v>1200000</v>
      </c>
      <c r="K715" s="23">
        <f t="shared" si="177"/>
        <v>1260000</v>
      </c>
      <c r="L715" s="145">
        <f t="shared" si="171"/>
        <v>131.6614420062696</v>
      </c>
    </row>
    <row r="716" spans="1:12" ht="24" customHeight="1" x14ac:dyDescent="0.25">
      <c r="A716" s="28">
        <v>12</v>
      </c>
      <c r="B716" s="43">
        <v>121</v>
      </c>
      <c r="C716" s="43">
        <v>1090</v>
      </c>
      <c r="D716" s="43" t="s">
        <v>375</v>
      </c>
      <c r="E716" s="153" t="s">
        <v>437</v>
      </c>
      <c r="F716" s="17">
        <v>40000</v>
      </c>
      <c r="G716" s="152">
        <v>26060</v>
      </c>
      <c r="H716" s="17">
        <v>40000</v>
      </c>
      <c r="I716" s="17"/>
      <c r="J716" s="17"/>
      <c r="K716" s="17">
        <f t="shared" si="168"/>
        <v>40000</v>
      </c>
      <c r="L716" s="146">
        <f t="shared" si="171"/>
        <v>100</v>
      </c>
    </row>
    <row r="717" spans="1:12" ht="12" customHeight="1" x14ac:dyDescent="0.25">
      <c r="A717" s="28">
        <v>12</v>
      </c>
      <c r="B717" s="43">
        <v>121</v>
      </c>
      <c r="C717" s="43">
        <v>1090</v>
      </c>
      <c r="D717" s="43" t="s">
        <v>432</v>
      </c>
      <c r="E717" s="43" t="s">
        <v>436</v>
      </c>
      <c r="F717" s="17">
        <v>10000</v>
      </c>
      <c r="G717" s="152">
        <v>700</v>
      </c>
      <c r="H717" s="17">
        <v>10000</v>
      </c>
      <c r="I717" s="17"/>
      <c r="J717" s="17"/>
      <c r="K717" s="17">
        <f t="shared" si="168"/>
        <v>10000</v>
      </c>
      <c r="L717" s="146">
        <f t="shared" si="171"/>
        <v>100</v>
      </c>
    </row>
    <row r="718" spans="1:12" ht="12" customHeight="1" x14ac:dyDescent="0.25">
      <c r="A718" s="28">
        <v>12</v>
      </c>
      <c r="B718" s="43">
        <v>121</v>
      </c>
      <c r="C718" s="43">
        <v>1090</v>
      </c>
      <c r="D718" s="43" t="s">
        <v>431</v>
      </c>
      <c r="E718" s="43" t="s">
        <v>435</v>
      </c>
      <c r="F718" s="17">
        <v>70000</v>
      </c>
      <c r="G718" s="17">
        <v>35988</v>
      </c>
      <c r="H718" s="17"/>
      <c r="I718" s="17"/>
      <c r="J718" s="17">
        <v>70000</v>
      </c>
      <c r="K718" s="17">
        <f t="shared" si="168"/>
        <v>70000</v>
      </c>
      <c r="L718" s="146">
        <f t="shared" si="171"/>
        <v>100</v>
      </c>
    </row>
    <row r="719" spans="1:12" ht="12" customHeight="1" x14ac:dyDescent="0.25">
      <c r="A719" s="28">
        <v>12</v>
      </c>
      <c r="B719" s="43">
        <v>121</v>
      </c>
      <c r="C719" s="43">
        <v>1090</v>
      </c>
      <c r="D719" s="43" t="s">
        <v>433</v>
      </c>
      <c r="E719" s="43" t="s">
        <v>434</v>
      </c>
      <c r="F719" s="17">
        <v>9000</v>
      </c>
      <c r="G719" s="17">
        <v>2187</v>
      </c>
      <c r="H719" s="17"/>
      <c r="I719" s="17"/>
      <c r="J719" s="17">
        <v>5000</v>
      </c>
      <c r="K719" s="17">
        <f t="shared" si="168"/>
        <v>5000</v>
      </c>
      <c r="L719" s="146">
        <f t="shared" si="171"/>
        <v>55.555555555555557</v>
      </c>
    </row>
    <row r="720" spans="1:12" ht="12" customHeight="1" x14ac:dyDescent="0.25">
      <c r="A720" s="28">
        <v>12</v>
      </c>
      <c r="B720" s="43">
        <v>121</v>
      </c>
      <c r="C720" s="43">
        <v>1090</v>
      </c>
      <c r="D720" s="43" t="s">
        <v>438</v>
      </c>
      <c r="E720" s="43" t="s">
        <v>439</v>
      </c>
      <c r="F720" s="17">
        <v>10000</v>
      </c>
      <c r="G720" s="17">
        <v>2100</v>
      </c>
      <c r="H720" s="17"/>
      <c r="I720" s="17"/>
      <c r="J720" s="17">
        <v>5000</v>
      </c>
      <c r="K720" s="17">
        <f t="shared" si="168"/>
        <v>5000</v>
      </c>
      <c r="L720" s="146">
        <f t="shared" si="171"/>
        <v>50</v>
      </c>
    </row>
    <row r="721" spans="1:12" ht="12" customHeight="1" x14ac:dyDescent="0.25">
      <c r="A721" s="28">
        <v>12</v>
      </c>
      <c r="B721" s="43">
        <v>121</v>
      </c>
      <c r="C721" s="43">
        <v>1090</v>
      </c>
      <c r="D721" s="43" t="s">
        <v>440</v>
      </c>
      <c r="E721" s="43" t="s">
        <v>441</v>
      </c>
      <c r="F721" s="17">
        <v>270000</v>
      </c>
      <c r="G721" s="17">
        <v>0</v>
      </c>
      <c r="H721" s="17"/>
      <c r="I721" s="17"/>
      <c r="J721" s="17">
        <v>200000</v>
      </c>
      <c r="K721" s="17">
        <f t="shared" si="168"/>
        <v>200000</v>
      </c>
      <c r="L721" s="146">
        <f t="shared" si="171"/>
        <v>74.074074074074076</v>
      </c>
    </row>
    <row r="722" spans="1:12" ht="12" customHeight="1" x14ac:dyDescent="0.25">
      <c r="A722" s="28">
        <v>12</v>
      </c>
      <c r="B722" s="43">
        <v>121</v>
      </c>
      <c r="C722" s="43">
        <v>1090</v>
      </c>
      <c r="D722" s="43" t="s">
        <v>442</v>
      </c>
      <c r="E722" s="154" t="s">
        <v>447</v>
      </c>
      <c r="F722" s="17">
        <v>60000</v>
      </c>
      <c r="G722" s="17">
        <v>31800</v>
      </c>
      <c r="H722" s="17"/>
      <c r="I722" s="17"/>
      <c r="J722" s="17">
        <v>124500</v>
      </c>
      <c r="K722" s="17">
        <f t="shared" si="168"/>
        <v>124500</v>
      </c>
      <c r="L722" s="146">
        <f t="shared" si="171"/>
        <v>207.50000000000003</v>
      </c>
    </row>
    <row r="723" spans="1:12" ht="12" customHeight="1" x14ac:dyDescent="0.25">
      <c r="A723" s="28">
        <v>12</v>
      </c>
      <c r="B723" s="43">
        <v>121</v>
      </c>
      <c r="C723" s="43">
        <v>1090</v>
      </c>
      <c r="D723" s="43" t="s">
        <v>443</v>
      </c>
      <c r="E723" s="43" t="s">
        <v>448</v>
      </c>
      <c r="F723" s="17">
        <v>7500</v>
      </c>
      <c r="G723" s="17">
        <v>0</v>
      </c>
      <c r="H723" s="17"/>
      <c r="I723" s="17"/>
      <c r="J723" s="17">
        <v>7500</v>
      </c>
      <c r="K723" s="17">
        <f t="shared" si="168"/>
        <v>7500</v>
      </c>
      <c r="L723" s="146">
        <f t="shared" si="171"/>
        <v>100</v>
      </c>
    </row>
    <row r="724" spans="1:12" ht="12" customHeight="1" x14ac:dyDescent="0.25">
      <c r="A724" s="28">
        <v>12</v>
      </c>
      <c r="B724" s="43">
        <v>121</v>
      </c>
      <c r="C724" s="43">
        <v>1090</v>
      </c>
      <c r="D724" s="43" t="s">
        <v>444</v>
      </c>
      <c r="E724" s="43" t="s">
        <v>449</v>
      </c>
      <c r="F724" s="17">
        <v>3000</v>
      </c>
      <c r="G724" s="17">
        <v>0</v>
      </c>
      <c r="H724" s="17"/>
      <c r="I724" s="17"/>
      <c r="J724" s="17">
        <v>3000</v>
      </c>
      <c r="K724" s="17">
        <f t="shared" si="168"/>
        <v>3000</v>
      </c>
      <c r="L724" s="146">
        <f t="shared" si="171"/>
        <v>100</v>
      </c>
    </row>
    <row r="725" spans="1:12" ht="12" customHeight="1" x14ac:dyDescent="0.25">
      <c r="A725" s="28">
        <v>12</v>
      </c>
      <c r="B725" s="43">
        <v>121</v>
      </c>
      <c r="C725" s="43">
        <v>1090</v>
      </c>
      <c r="D725" s="43" t="s">
        <v>445</v>
      </c>
      <c r="E725" s="43" t="s">
        <v>450</v>
      </c>
      <c r="F725" s="17">
        <v>240750</v>
      </c>
      <c r="G725" s="17">
        <v>133119</v>
      </c>
      <c r="H725" s="17"/>
      <c r="I725" s="17"/>
      <c r="J725" s="17">
        <v>250000</v>
      </c>
      <c r="K725" s="17">
        <f t="shared" si="168"/>
        <v>250000</v>
      </c>
      <c r="L725" s="146">
        <f t="shared" si="171"/>
        <v>103.84215991692626</v>
      </c>
    </row>
    <row r="726" spans="1:12" ht="12" customHeight="1" x14ac:dyDescent="0.25">
      <c r="A726" s="28">
        <v>12</v>
      </c>
      <c r="B726" s="43">
        <v>121</v>
      </c>
      <c r="C726" s="43">
        <v>1090</v>
      </c>
      <c r="D726" s="43" t="s">
        <v>446</v>
      </c>
      <c r="E726" s="43" t="s">
        <v>451</v>
      </c>
      <c r="F726" s="17">
        <v>7000</v>
      </c>
      <c r="G726" s="17">
        <v>4060</v>
      </c>
      <c r="H726" s="17">
        <v>10000</v>
      </c>
      <c r="I726" s="17"/>
      <c r="J726" s="17"/>
      <c r="K726" s="17">
        <f t="shared" si="168"/>
        <v>10000</v>
      </c>
      <c r="L726" s="146">
        <f t="shared" si="171"/>
        <v>142.85714285714286</v>
      </c>
    </row>
    <row r="727" spans="1:12" ht="12" customHeight="1" x14ac:dyDescent="0.25">
      <c r="A727" s="28">
        <v>12</v>
      </c>
      <c r="B727" s="43">
        <v>121</v>
      </c>
      <c r="C727" s="43">
        <v>1090</v>
      </c>
      <c r="D727" s="43" t="s">
        <v>489</v>
      </c>
      <c r="E727" s="43" t="s">
        <v>490</v>
      </c>
      <c r="F727" s="17">
        <v>20000</v>
      </c>
      <c r="G727" s="17">
        <v>7517</v>
      </c>
      <c r="H727" s="17"/>
      <c r="I727" s="17"/>
      <c r="J727" s="17">
        <v>20000</v>
      </c>
      <c r="K727" s="17">
        <f t="shared" si="168"/>
        <v>20000</v>
      </c>
      <c r="L727" s="146">
        <f t="shared" si="171"/>
        <v>100</v>
      </c>
    </row>
    <row r="728" spans="1:12" ht="12" customHeight="1" x14ac:dyDescent="0.25">
      <c r="A728" s="155">
        <v>12</v>
      </c>
      <c r="B728" s="155">
        <v>121</v>
      </c>
      <c r="C728" s="155">
        <v>1090</v>
      </c>
      <c r="D728" s="43" t="s">
        <v>485</v>
      </c>
      <c r="E728" s="43" t="s">
        <v>486</v>
      </c>
      <c r="F728" s="17">
        <v>50000</v>
      </c>
      <c r="G728" s="17">
        <v>13500</v>
      </c>
      <c r="H728" s="17"/>
      <c r="I728" s="17"/>
      <c r="J728" s="17">
        <v>50000</v>
      </c>
      <c r="K728" s="17">
        <f t="shared" si="168"/>
        <v>50000</v>
      </c>
      <c r="L728" s="146">
        <f t="shared" si="171"/>
        <v>100</v>
      </c>
    </row>
    <row r="729" spans="1:12" ht="12" customHeight="1" x14ac:dyDescent="0.25">
      <c r="A729" s="155">
        <v>12</v>
      </c>
      <c r="B729" s="155">
        <v>121</v>
      </c>
      <c r="C729" s="155">
        <v>1090</v>
      </c>
      <c r="D729" s="43" t="s">
        <v>532</v>
      </c>
      <c r="E729" s="43" t="s">
        <v>533</v>
      </c>
      <c r="F729" s="17">
        <v>150000</v>
      </c>
      <c r="G729" s="17">
        <v>109113</v>
      </c>
      <c r="H729" s="17"/>
      <c r="I729" s="17"/>
      <c r="J729" s="17">
        <v>450000</v>
      </c>
      <c r="K729" s="17">
        <f t="shared" si="168"/>
        <v>450000</v>
      </c>
      <c r="L729" s="146">
        <f t="shared" si="171"/>
        <v>300</v>
      </c>
    </row>
    <row r="730" spans="1:12" ht="12" customHeight="1" x14ac:dyDescent="0.25">
      <c r="A730" s="155">
        <v>12</v>
      </c>
      <c r="B730" s="155">
        <v>121</v>
      </c>
      <c r="C730" s="155">
        <v>1090</v>
      </c>
      <c r="D730" s="43" t="s">
        <v>487</v>
      </c>
      <c r="E730" s="43" t="s">
        <v>488</v>
      </c>
      <c r="F730" s="17">
        <v>750</v>
      </c>
      <c r="G730" s="17">
        <v>0</v>
      </c>
      <c r="H730" s="17"/>
      <c r="I730" s="17"/>
      <c r="J730" s="17">
        <v>2000</v>
      </c>
      <c r="K730" s="17">
        <f t="shared" si="168"/>
        <v>2000</v>
      </c>
      <c r="L730" s="146">
        <f t="shared" si="171"/>
        <v>266.66666666666663</v>
      </c>
    </row>
    <row r="731" spans="1:12" ht="12" customHeight="1" x14ac:dyDescent="0.25">
      <c r="A731" s="155">
        <v>12</v>
      </c>
      <c r="B731" s="155">
        <v>121</v>
      </c>
      <c r="C731" s="155">
        <v>1090</v>
      </c>
      <c r="D731" s="43" t="s">
        <v>452</v>
      </c>
      <c r="E731" s="43" t="s">
        <v>453</v>
      </c>
      <c r="F731" s="17">
        <v>9000</v>
      </c>
      <c r="G731" s="17">
        <v>6400</v>
      </c>
      <c r="H731" s="17"/>
      <c r="I731" s="17"/>
      <c r="J731" s="17">
        <v>13000</v>
      </c>
      <c r="K731" s="17">
        <f t="shared" si="168"/>
        <v>13000</v>
      </c>
      <c r="L731" s="146">
        <f t="shared" si="171"/>
        <v>144.44444444444443</v>
      </c>
    </row>
    <row r="732" spans="1:12" ht="11.25" customHeight="1" x14ac:dyDescent="0.25">
      <c r="A732" s="28">
        <v>12</v>
      </c>
      <c r="B732" s="43">
        <v>121</v>
      </c>
      <c r="C732" s="43">
        <v>1090</v>
      </c>
      <c r="D732" s="41">
        <v>614800</v>
      </c>
      <c r="E732" s="41" t="s">
        <v>125</v>
      </c>
      <c r="F732" s="23">
        <f t="shared" ref="F732:K732" si="178">F734+F733</f>
        <v>10000</v>
      </c>
      <c r="G732" s="23">
        <f t="shared" si="178"/>
        <v>0</v>
      </c>
      <c r="H732" s="23">
        <f t="shared" si="178"/>
        <v>10000</v>
      </c>
      <c r="I732" s="23">
        <f t="shared" si="178"/>
        <v>0</v>
      </c>
      <c r="J732" s="23">
        <f t="shared" si="178"/>
        <v>0</v>
      </c>
      <c r="K732" s="23">
        <f t="shared" si="178"/>
        <v>10000</v>
      </c>
      <c r="L732" s="145">
        <f t="shared" si="171"/>
        <v>100</v>
      </c>
    </row>
    <row r="733" spans="1:12" ht="11.25" customHeight="1" x14ac:dyDescent="0.25">
      <c r="A733" s="28">
        <v>2</v>
      </c>
      <c r="B733" s="43">
        <v>121</v>
      </c>
      <c r="C733" s="43">
        <v>1090</v>
      </c>
      <c r="D733" s="43">
        <v>614813</v>
      </c>
      <c r="E733" s="43" t="s">
        <v>156</v>
      </c>
      <c r="F733" s="17">
        <v>5000</v>
      </c>
      <c r="G733" s="17">
        <v>0</v>
      </c>
      <c r="H733" s="17">
        <v>5000</v>
      </c>
      <c r="I733" s="17"/>
      <c r="J733" s="17"/>
      <c r="K733" s="17">
        <f t="shared" si="168"/>
        <v>5000</v>
      </c>
      <c r="L733" s="146">
        <f t="shared" si="171"/>
        <v>100</v>
      </c>
    </row>
    <row r="734" spans="1:12" ht="12" customHeight="1" x14ac:dyDescent="0.25">
      <c r="A734" s="28">
        <v>12</v>
      </c>
      <c r="B734" s="43">
        <v>121</v>
      </c>
      <c r="C734" s="43">
        <v>1090</v>
      </c>
      <c r="D734" s="43">
        <v>614817</v>
      </c>
      <c r="E734" s="43" t="s">
        <v>126</v>
      </c>
      <c r="F734" s="17">
        <v>5000</v>
      </c>
      <c r="G734" s="17">
        <v>0</v>
      </c>
      <c r="H734" s="17">
        <v>5000</v>
      </c>
      <c r="I734" s="17"/>
      <c r="J734" s="17"/>
      <c r="K734" s="17">
        <f t="shared" si="168"/>
        <v>5000</v>
      </c>
      <c r="L734" s="146">
        <f t="shared" si="171"/>
        <v>100</v>
      </c>
    </row>
    <row r="735" spans="1:12" ht="11.25" customHeight="1" x14ac:dyDescent="0.25">
      <c r="A735" s="28">
        <v>12</v>
      </c>
      <c r="B735" s="43">
        <v>121</v>
      </c>
      <c r="C735" s="43">
        <v>1090</v>
      </c>
      <c r="D735" s="41"/>
      <c r="E735" s="41" t="s">
        <v>129</v>
      </c>
      <c r="F735" s="23">
        <f t="shared" ref="F735:K736" si="179">F736</f>
        <v>30000</v>
      </c>
      <c r="G735" s="23">
        <f t="shared" si="179"/>
        <v>2731</v>
      </c>
      <c r="H735" s="23">
        <f t="shared" si="179"/>
        <v>26000</v>
      </c>
      <c r="I735" s="23">
        <f t="shared" si="179"/>
        <v>0</v>
      </c>
      <c r="J735" s="23">
        <f t="shared" si="179"/>
        <v>0</v>
      </c>
      <c r="K735" s="23">
        <f t="shared" si="179"/>
        <v>26000</v>
      </c>
      <c r="L735" s="145">
        <f t="shared" si="171"/>
        <v>86.666666666666671</v>
      </c>
    </row>
    <row r="736" spans="1:12" ht="12.75" customHeight="1" x14ac:dyDescent="0.25">
      <c r="A736" s="28">
        <v>12</v>
      </c>
      <c r="B736" s="43">
        <v>121</v>
      </c>
      <c r="C736" s="43">
        <v>1090</v>
      </c>
      <c r="D736" s="41">
        <v>821000</v>
      </c>
      <c r="E736" s="41" t="s">
        <v>75</v>
      </c>
      <c r="F736" s="23">
        <f>F737+F738</f>
        <v>30000</v>
      </c>
      <c r="G736" s="23">
        <f>G737+G738</f>
        <v>2731</v>
      </c>
      <c r="H736" s="23">
        <f>H737+H738</f>
        <v>26000</v>
      </c>
      <c r="I736" s="23">
        <f t="shared" si="179"/>
        <v>0</v>
      </c>
      <c r="J736" s="23">
        <f t="shared" si="179"/>
        <v>0</v>
      </c>
      <c r="K736" s="23">
        <f>K737+K738</f>
        <v>26000</v>
      </c>
      <c r="L736" s="145">
        <f t="shared" si="171"/>
        <v>86.666666666666671</v>
      </c>
    </row>
    <row r="737" spans="1:12" ht="11.25" customHeight="1" x14ac:dyDescent="0.25">
      <c r="A737" s="28">
        <v>12</v>
      </c>
      <c r="B737" s="43">
        <v>121</v>
      </c>
      <c r="C737" s="43">
        <v>1090</v>
      </c>
      <c r="D737" s="43">
        <v>821310</v>
      </c>
      <c r="E737" s="43" t="s">
        <v>134</v>
      </c>
      <c r="F737" s="17">
        <v>5000</v>
      </c>
      <c r="G737" s="17">
        <v>2731</v>
      </c>
      <c r="H737" s="17">
        <v>6000</v>
      </c>
      <c r="I737" s="17"/>
      <c r="J737" s="17"/>
      <c r="K737" s="17">
        <f t="shared" si="168"/>
        <v>6000</v>
      </c>
      <c r="L737" s="146">
        <f t="shared" si="171"/>
        <v>120</v>
      </c>
    </row>
    <row r="738" spans="1:12" ht="12" customHeight="1" x14ac:dyDescent="0.25">
      <c r="A738" s="28"/>
      <c r="B738" s="43"/>
      <c r="C738" s="43"/>
      <c r="D738" s="43">
        <v>821614</v>
      </c>
      <c r="E738" s="43" t="s">
        <v>429</v>
      </c>
      <c r="F738" s="17">
        <v>25000</v>
      </c>
      <c r="G738" s="17">
        <v>0</v>
      </c>
      <c r="H738" s="17">
        <v>20000</v>
      </c>
      <c r="I738" s="17"/>
      <c r="J738" s="17"/>
      <c r="K738" s="17">
        <f t="shared" si="168"/>
        <v>20000</v>
      </c>
      <c r="L738" s="146">
        <f t="shared" si="171"/>
        <v>80</v>
      </c>
    </row>
    <row r="739" spans="1:12" ht="12" customHeight="1" x14ac:dyDescent="0.25">
      <c r="A739" s="28"/>
      <c r="B739" s="43"/>
      <c r="C739" s="43"/>
      <c r="D739" s="43"/>
      <c r="E739" s="62" t="s">
        <v>277</v>
      </c>
      <c r="F739" s="62"/>
      <c r="G739" s="62"/>
      <c r="H739" s="62"/>
      <c r="I739" s="62"/>
      <c r="J739" s="62"/>
      <c r="K739" s="62"/>
      <c r="L739" s="63"/>
    </row>
    <row r="740" spans="1:12" ht="12" customHeight="1" x14ac:dyDescent="0.25">
      <c r="A740" s="175"/>
      <c r="B740" s="175"/>
      <c r="C740" s="175"/>
      <c r="D740" s="175"/>
      <c r="E740" s="69"/>
      <c r="F740" s="69"/>
      <c r="G740" s="69"/>
      <c r="H740" s="69"/>
      <c r="I740" s="69"/>
      <c r="J740" s="69"/>
      <c r="K740" s="69"/>
      <c r="L740" s="69"/>
    </row>
    <row r="741" spans="1:12" ht="15" customHeight="1" x14ac:dyDescent="0.25">
      <c r="A741" s="420" t="s">
        <v>278</v>
      </c>
      <c r="B741" s="420"/>
      <c r="C741" s="420"/>
      <c r="D741" s="421"/>
      <c r="E741" s="421"/>
      <c r="F741" s="82"/>
      <c r="G741" s="82"/>
      <c r="H741" s="82"/>
      <c r="I741" s="82"/>
      <c r="J741" s="82"/>
      <c r="K741" s="82"/>
      <c r="L741" s="6"/>
    </row>
    <row r="742" spans="1:12" ht="21.75" customHeight="1" x14ac:dyDescent="0.25">
      <c r="A742" s="426" t="s">
        <v>77</v>
      </c>
      <c r="B742" s="424" t="s">
        <v>267</v>
      </c>
      <c r="C742" s="424" t="s">
        <v>268</v>
      </c>
      <c r="D742" s="435" t="s">
        <v>269</v>
      </c>
      <c r="E742" s="429" t="s">
        <v>78</v>
      </c>
      <c r="F742" s="432" t="s">
        <v>501</v>
      </c>
      <c r="G742" s="432" t="s">
        <v>556</v>
      </c>
      <c r="H742" s="429" t="s">
        <v>555</v>
      </c>
      <c r="I742" s="429"/>
      <c r="J742" s="429"/>
      <c r="K742" s="429"/>
      <c r="L742" s="430" t="s">
        <v>290</v>
      </c>
    </row>
    <row r="743" spans="1:12" ht="42.75" customHeight="1" x14ac:dyDescent="0.25">
      <c r="A743" s="427"/>
      <c r="B743" s="425"/>
      <c r="C743" s="425"/>
      <c r="D743" s="436"/>
      <c r="E743" s="434"/>
      <c r="F743" s="433"/>
      <c r="G743" s="433"/>
      <c r="H743" s="33" t="s">
        <v>285</v>
      </c>
      <c r="I743" s="33" t="s">
        <v>286</v>
      </c>
      <c r="J743" s="33" t="s">
        <v>287</v>
      </c>
      <c r="K743" s="34" t="s">
        <v>288</v>
      </c>
      <c r="L743" s="431"/>
    </row>
    <row r="744" spans="1:12" ht="8.25" customHeight="1" x14ac:dyDescent="0.25">
      <c r="A744" s="35">
        <v>1</v>
      </c>
      <c r="B744" s="36">
        <v>2</v>
      </c>
      <c r="C744" s="36">
        <v>3</v>
      </c>
      <c r="D744" s="37">
        <v>4</v>
      </c>
      <c r="E744" s="36">
        <v>5</v>
      </c>
      <c r="F744" s="37">
        <v>6</v>
      </c>
      <c r="G744" s="37">
        <v>7</v>
      </c>
      <c r="H744" s="37">
        <v>8</v>
      </c>
      <c r="I744" s="37">
        <v>9</v>
      </c>
      <c r="J744" s="37">
        <v>10</v>
      </c>
      <c r="K744" s="37">
        <v>11</v>
      </c>
      <c r="L744" s="38">
        <v>12</v>
      </c>
    </row>
    <row r="745" spans="1:12" ht="13.5" customHeight="1" x14ac:dyDescent="0.25">
      <c r="A745" s="28"/>
      <c r="B745" s="43"/>
      <c r="C745" s="43"/>
      <c r="D745" s="43"/>
      <c r="E745" s="73" t="s">
        <v>136</v>
      </c>
      <c r="F745" s="23">
        <f t="shared" ref="F745:K745" si="180">F746</f>
        <v>69692</v>
      </c>
      <c r="G745" s="23">
        <f t="shared" si="180"/>
        <v>47023</v>
      </c>
      <c r="H745" s="23">
        <f t="shared" si="180"/>
        <v>85835</v>
      </c>
      <c r="I745" s="23">
        <f t="shared" si="180"/>
        <v>0</v>
      </c>
      <c r="J745" s="23">
        <f t="shared" si="180"/>
        <v>0</v>
      </c>
      <c r="K745" s="23">
        <f t="shared" si="180"/>
        <v>85835</v>
      </c>
      <c r="L745" s="22">
        <f t="shared" ref="L745:L768" si="181">K745/F745*100</f>
        <v>123.16334729954657</v>
      </c>
    </row>
    <row r="746" spans="1:12" ht="12" customHeight="1" x14ac:dyDescent="0.25">
      <c r="A746" s="40">
        <v>13</v>
      </c>
      <c r="B746" s="41">
        <v>131</v>
      </c>
      <c r="C746" s="42" t="s">
        <v>272</v>
      </c>
      <c r="D746" s="41"/>
      <c r="E746" s="26" t="s">
        <v>79</v>
      </c>
      <c r="F746" s="23">
        <f t="shared" ref="F746:K746" si="182">F747+F757+F759</f>
        <v>69692</v>
      </c>
      <c r="G746" s="23">
        <f t="shared" si="182"/>
        <v>47023</v>
      </c>
      <c r="H746" s="23">
        <f t="shared" si="182"/>
        <v>85835</v>
      </c>
      <c r="I746" s="23">
        <f t="shared" si="182"/>
        <v>0</v>
      </c>
      <c r="J746" s="23">
        <f t="shared" si="182"/>
        <v>0</v>
      </c>
      <c r="K746" s="23">
        <f t="shared" si="182"/>
        <v>85835</v>
      </c>
      <c r="L746" s="22">
        <f t="shared" si="181"/>
        <v>123.16334729954657</v>
      </c>
    </row>
    <row r="747" spans="1:12" ht="12" customHeight="1" x14ac:dyDescent="0.25">
      <c r="A747" s="28">
        <v>13</v>
      </c>
      <c r="B747" s="43">
        <v>131</v>
      </c>
      <c r="C747" s="44" t="s">
        <v>272</v>
      </c>
      <c r="D747" s="41">
        <v>611000</v>
      </c>
      <c r="E747" s="41" t="s">
        <v>47</v>
      </c>
      <c r="F747" s="23">
        <f t="shared" ref="F747:K747" si="183">F748+F751</f>
        <v>59417</v>
      </c>
      <c r="G747" s="23">
        <f t="shared" si="183"/>
        <v>40944</v>
      </c>
      <c r="H747" s="23">
        <f t="shared" si="183"/>
        <v>76360</v>
      </c>
      <c r="I747" s="23">
        <f t="shared" si="183"/>
        <v>0</v>
      </c>
      <c r="J747" s="23">
        <f t="shared" si="183"/>
        <v>0</v>
      </c>
      <c r="K747" s="23">
        <f t="shared" si="183"/>
        <v>76360</v>
      </c>
      <c r="L747" s="22">
        <f t="shared" si="181"/>
        <v>128.51540804820169</v>
      </c>
    </row>
    <row r="748" spans="1:12" ht="12.75" customHeight="1" x14ac:dyDescent="0.25">
      <c r="A748" s="28">
        <v>13</v>
      </c>
      <c r="B748" s="43">
        <v>131</v>
      </c>
      <c r="C748" s="44" t="s">
        <v>272</v>
      </c>
      <c r="D748" s="41">
        <v>611100</v>
      </c>
      <c r="E748" s="41" t="s">
        <v>132</v>
      </c>
      <c r="F748" s="23">
        <f t="shared" ref="F748:K748" si="184">F749+F750</f>
        <v>52665</v>
      </c>
      <c r="G748" s="23">
        <f t="shared" si="184"/>
        <v>38747</v>
      </c>
      <c r="H748" s="23">
        <f t="shared" si="184"/>
        <v>54000</v>
      </c>
      <c r="I748" s="23">
        <f t="shared" si="184"/>
        <v>0</v>
      </c>
      <c r="J748" s="23">
        <f t="shared" si="184"/>
        <v>0</v>
      </c>
      <c r="K748" s="23">
        <f t="shared" si="184"/>
        <v>54000</v>
      </c>
      <c r="L748" s="22">
        <f t="shared" si="181"/>
        <v>102.53489034463117</v>
      </c>
    </row>
    <row r="749" spans="1:12" ht="12.75" customHeight="1" x14ac:dyDescent="0.25">
      <c r="A749" s="28">
        <v>13</v>
      </c>
      <c r="B749" s="43">
        <v>131</v>
      </c>
      <c r="C749" s="44" t="s">
        <v>272</v>
      </c>
      <c r="D749" s="43">
        <v>611111</v>
      </c>
      <c r="E749" s="43" t="s">
        <v>80</v>
      </c>
      <c r="F749" s="17">
        <v>36115</v>
      </c>
      <c r="G749" s="17">
        <v>26735</v>
      </c>
      <c r="H749" s="17">
        <v>37000</v>
      </c>
      <c r="I749" s="17">
        <v>0</v>
      </c>
      <c r="J749" s="17">
        <v>0</v>
      </c>
      <c r="K749" s="17">
        <f>H749+I749+J749</f>
        <v>37000</v>
      </c>
      <c r="L749" s="21">
        <f t="shared" si="181"/>
        <v>102.45050533019521</v>
      </c>
    </row>
    <row r="750" spans="1:12" ht="12" customHeight="1" x14ac:dyDescent="0.25">
      <c r="A750" s="28">
        <v>13</v>
      </c>
      <c r="B750" s="43">
        <v>131</v>
      </c>
      <c r="C750" s="44" t="s">
        <v>272</v>
      </c>
      <c r="D750" s="43">
        <v>611131</v>
      </c>
      <c r="E750" s="43" t="s">
        <v>81</v>
      </c>
      <c r="F750" s="17">
        <v>16550</v>
      </c>
      <c r="G750" s="17">
        <v>12012</v>
      </c>
      <c r="H750" s="17">
        <v>17000</v>
      </c>
      <c r="I750" s="17">
        <v>0</v>
      </c>
      <c r="J750" s="17">
        <v>0</v>
      </c>
      <c r="K750" s="17">
        <f>H750+I750+J750</f>
        <v>17000</v>
      </c>
      <c r="L750" s="21">
        <f t="shared" si="181"/>
        <v>102.71903323262841</v>
      </c>
    </row>
    <row r="751" spans="1:12" ht="12" customHeight="1" x14ac:dyDescent="0.25">
      <c r="A751" s="28">
        <v>13</v>
      </c>
      <c r="B751" s="43">
        <v>131</v>
      </c>
      <c r="C751" s="44" t="s">
        <v>272</v>
      </c>
      <c r="D751" s="41">
        <v>611200</v>
      </c>
      <c r="E751" s="26" t="s">
        <v>48</v>
      </c>
      <c r="F751" s="23">
        <f>+F752+F753+F756+F755</f>
        <v>6752</v>
      </c>
      <c r="G751" s="23">
        <f>+G752+G753+G756+G755</f>
        <v>2197</v>
      </c>
      <c r="H751" s="23">
        <f>+H752+H753+H756+H755+H754</f>
        <v>22360</v>
      </c>
      <c r="I751" s="23">
        <f>+I752+I753+I756</f>
        <v>0</v>
      </c>
      <c r="J751" s="23">
        <f>+J752+J753+J756</f>
        <v>0</v>
      </c>
      <c r="K751" s="23">
        <f>+K752+K753+K756+K755+K754</f>
        <v>22360</v>
      </c>
      <c r="L751" s="21">
        <f t="shared" si="181"/>
        <v>331.1611374407583</v>
      </c>
    </row>
    <row r="752" spans="1:12" ht="12" customHeight="1" x14ac:dyDescent="0.25">
      <c r="A752" s="28">
        <v>13</v>
      </c>
      <c r="B752" s="43">
        <v>131</v>
      </c>
      <c r="C752" s="44" t="s">
        <v>272</v>
      </c>
      <c r="D752" s="43">
        <v>611221</v>
      </c>
      <c r="E752" s="43" t="s">
        <v>50</v>
      </c>
      <c r="F752" s="17">
        <v>2299</v>
      </c>
      <c r="G752" s="147">
        <v>1610</v>
      </c>
      <c r="H752" s="17">
        <v>2310</v>
      </c>
      <c r="I752" s="17">
        <v>0</v>
      </c>
      <c r="J752" s="17">
        <v>0</v>
      </c>
      <c r="K752" s="17">
        <f t="shared" ref="K752:K768" si="185">H752+I752+J752</f>
        <v>2310</v>
      </c>
      <c r="L752" s="21">
        <f t="shared" si="181"/>
        <v>100.47846889952152</v>
      </c>
    </row>
    <row r="753" spans="1:12" ht="12" customHeight="1" x14ac:dyDescent="0.25">
      <c r="A753" s="28">
        <v>13</v>
      </c>
      <c r="B753" s="43">
        <v>131</v>
      </c>
      <c r="C753" s="44" t="s">
        <v>272</v>
      </c>
      <c r="D753" s="43">
        <v>611224</v>
      </c>
      <c r="E753" s="43" t="s">
        <v>51</v>
      </c>
      <c r="F753" s="17">
        <v>473</v>
      </c>
      <c r="G753" s="147">
        <v>487</v>
      </c>
      <c r="H753" s="17">
        <v>550</v>
      </c>
      <c r="I753" s="17">
        <v>0</v>
      </c>
      <c r="J753" s="17">
        <v>0</v>
      </c>
      <c r="K753" s="17">
        <f t="shared" si="185"/>
        <v>550</v>
      </c>
      <c r="L753" s="21">
        <f t="shared" si="181"/>
        <v>116.27906976744187</v>
      </c>
    </row>
    <row r="754" spans="1:12" ht="12" customHeight="1" x14ac:dyDescent="0.25">
      <c r="A754" s="28">
        <v>13</v>
      </c>
      <c r="B754" s="43">
        <v>131</v>
      </c>
      <c r="C754" s="44" t="s">
        <v>272</v>
      </c>
      <c r="D754" s="43">
        <v>611225</v>
      </c>
      <c r="E754" s="18" t="s">
        <v>52</v>
      </c>
      <c r="F754" s="17"/>
      <c r="G754" s="147"/>
      <c r="H754" s="17">
        <v>15500</v>
      </c>
      <c r="I754" s="17"/>
      <c r="J754" s="17"/>
      <c r="K754" s="17">
        <f t="shared" si="185"/>
        <v>15500</v>
      </c>
      <c r="L754" s="21" t="e">
        <f t="shared" si="181"/>
        <v>#DIV/0!</v>
      </c>
    </row>
    <row r="755" spans="1:12" ht="12" customHeight="1" x14ac:dyDescent="0.25">
      <c r="A755" s="28">
        <v>13</v>
      </c>
      <c r="B755" s="43">
        <v>131</v>
      </c>
      <c r="C755" s="44" t="s">
        <v>272</v>
      </c>
      <c r="D755" s="43">
        <v>611226</v>
      </c>
      <c r="E755" s="18" t="s">
        <v>479</v>
      </c>
      <c r="F755" s="17">
        <v>280</v>
      </c>
      <c r="G755" s="147">
        <v>100</v>
      </c>
      <c r="H755" s="17">
        <v>300</v>
      </c>
      <c r="I755" s="17"/>
      <c r="J755" s="17"/>
      <c r="K755" s="17">
        <f t="shared" si="185"/>
        <v>300</v>
      </c>
      <c r="L755" s="21">
        <f t="shared" si="181"/>
        <v>107.14285714285714</v>
      </c>
    </row>
    <row r="756" spans="1:12" ht="12" customHeight="1" x14ac:dyDescent="0.25">
      <c r="A756" s="28">
        <v>13</v>
      </c>
      <c r="B756" s="43">
        <v>131</v>
      </c>
      <c r="C756" s="44" t="s">
        <v>272</v>
      </c>
      <c r="D756" s="43">
        <v>611227</v>
      </c>
      <c r="E756" s="43" t="s">
        <v>53</v>
      </c>
      <c r="F756" s="17">
        <v>3700</v>
      </c>
      <c r="G756" s="17"/>
      <c r="H756" s="17">
        <v>3700</v>
      </c>
      <c r="I756" s="17">
        <v>0</v>
      </c>
      <c r="J756" s="17">
        <v>0</v>
      </c>
      <c r="K756" s="17">
        <f t="shared" si="185"/>
        <v>3700</v>
      </c>
      <c r="L756" s="21">
        <f t="shared" si="181"/>
        <v>100</v>
      </c>
    </row>
    <row r="757" spans="1:12" ht="12" customHeight="1" x14ac:dyDescent="0.25">
      <c r="A757" s="28">
        <v>13</v>
      </c>
      <c r="B757" s="43">
        <v>131</v>
      </c>
      <c r="C757" s="44" t="s">
        <v>272</v>
      </c>
      <c r="D757" s="41">
        <v>612000</v>
      </c>
      <c r="E757" s="41" t="s">
        <v>82</v>
      </c>
      <c r="F757" s="23">
        <f t="shared" ref="F757:K757" si="186">F758</f>
        <v>5900</v>
      </c>
      <c r="G757" s="23">
        <f t="shared" si="186"/>
        <v>4068</v>
      </c>
      <c r="H757" s="23">
        <f t="shared" si="186"/>
        <v>6000</v>
      </c>
      <c r="I757" s="23">
        <f t="shared" si="186"/>
        <v>0</v>
      </c>
      <c r="J757" s="23">
        <f t="shared" si="186"/>
        <v>0</v>
      </c>
      <c r="K757" s="23">
        <f t="shared" si="186"/>
        <v>6000</v>
      </c>
      <c r="L757" s="22">
        <f t="shared" si="181"/>
        <v>101.69491525423729</v>
      </c>
    </row>
    <row r="758" spans="1:12" ht="12.75" customHeight="1" x14ac:dyDescent="0.25">
      <c r="A758" s="28">
        <v>13</v>
      </c>
      <c r="B758" s="43">
        <v>131</v>
      </c>
      <c r="C758" s="44" t="s">
        <v>272</v>
      </c>
      <c r="D758" s="43">
        <v>612111</v>
      </c>
      <c r="E758" s="43" t="s">
        <v>83</v>
      </c>
      <c r="F758" s="17">
        <v>5900</v>
      </c>
      <c r="G758" s="17">
        <v>4068</v>
      </c>
      <c r="H758" s="17">
        <v>6000</v>
      </c>
      <c r="I758" s="17">
        <v>0</v>
      </c>
      <c r="J758" s="17">
        <v>0</v>
      </c>
      <c r="K758" s="17">
        <f>H758+I758+J758</f>
        <v>6000</v>
      </c>
      <c r="L758" s="21">
        <f t="shared" si="181"/>
        <v>101.69491525423729</v>
      </c>
    </row>
    <row r="759" spans="1:12" ht="11.25" customHeight="1" x14ac:dyDescent="0.25">
      <c r="A759" s="28">
        <v>13</v>
      </c>
      <c r="B759" s="43">
        <v>131</v>
      </c>
      <c r="C759" s="44" t="s">
        <v>272</v>
      </c>
      <c r="D759" s="41">
        <v>613000</v>
      </c>
      <c r="E759" s="41" t="s">
        <v>57</v>
      </c>
      <c r="F759" s="23">
        <f t="shared" ref="F759:K759" si="187">F760+F761+F763+F766</f>
        <v>4375</v>
      </c>
      <c r="G759" s="23">
        <f t="shared" si="187"/>
        <v>2011</v>
      </c>
      <c r="H759" s="23">
        <f t="shared" si="187"/>
        <v>3475</v>
      </c>
      <c r="I759" s="23">
        <f t="shared" si="187"/>
        <v>0</v>
      </c>
      <c r="J759" s="23">
        <f t="shared" si="187"/>
        <v>0</v>
      </c>
      <c r="K759" s="23">
        <f t="shared" si="187"/>
        <v>3475</v>
      </c>
      <c r="L759" s="22">
        <f t="shared" si="181"/>
        <v>79.428571428571431</v>
      </c>
    </row>
    <row r="760" spans="1:12" ht="12" customHeight="1" x14ac:dyDescent="0.25">
      <c r="A760" s="28">
        <v>13</v>
      </c>
      <c r="B760" s="43">
        <v>131</v>
      </c>
      <c r="C760" s="44" t="s">
        <v>272</v>
      </c>
      <c r="D760" s="46">
        <v>613100</v>
      </c>
      <c r="E760" s="41" t="s">
        <v>87</v>
      </c>
      <c r="F760" s="23">
        <v>1000</v>
      </c>
      <c r="G760" s="23">
        <v>762</v>
      </c>
      <c r="H760" s="23">
        <v>1000</v>
      </c>
      <c r="I760" s="23">
        <v>0</v>
      </c>
      <c r="J760" s="23">
        <v>0</v>
      </c>
      <c r="K760" s="23">
        <f t="shared" si="185"/>
        <v>1000</v>
      </c>
      <c r="L760" s="22">
        <f t="shared" si="181"/>
        <v>100</v>
      </c>
    </row>
    <row r="761" spans="1:12" ht="12.75" customHeight="1" x14ac:dyDescent="0.25">
      <c r="A761" s="28">
        <v>13</v>
      </c>
      <c r="B761" s="43">
        <v>131</v>
      </c>
      <c r="C761" s="44" t="s">
        <v>272</v>
      </c>
      <c r="D761" s="46">
        <v>613300</v>
      </c>
      <c r="E761" s="41" t="s">
        <v>216</v>
      </c>
      <c r="F761" s="23">
        <f t="shared" ref="F761:K761" si="188">F762</f>
        <v>1200</v>
      </c>
      <c r="G761" s="23">
        <f t="shared" si="188"/>
        <v>383</v>
      </c>
      <c r="H761" s="23">
        <f t="shared" si="188"/>
        <v>700</v>
      </c>
      <c r="I761" s="23">
        <f t="shared" si="188"/>
        <v>0</v>
      </c>
      <c r="J761" s="23">
        <f t="shared" si="188"/>
        <v>0</v>
      </c>
      <c r="K761" s="23">
        <f t="shared" si="188"/>
        <v>700</v>
      </c>
      <c r="L761" s="22">
        <f t="shared" si="181"/>
        <v>58.333333333333336</v>
      </c>
    </row>
    <row r="762" spans="1:12" ht="12.75" customHeight="1" x14ac:dyDescent="0.25">
      <c r="A762" s="28">
        <v>13</v>
      </c>
      <c r="B762" s="43">
        <v>131</v>
      </c>
      <c r="C762" s="44" t="s">
        <v>272</v>
      </c>
      <c r="D762" s="47">
        <v>613311</v>
      </c>
      <c r="E762" s="43" t="s">
        <v>86</v>
      </c>
      <c r="F762" s="17">
        <v>1200</v>
      </c>
      <c r="G762" s="17">
        <v>383</v>
      </c>
      <c r="H762" s="17">
        <v>700</v>
      </c>
      <c r="I762" s="17">
        <v>0</v>
      </c>
      <c r="J762" s="17">
        <v>0</v>
      </c>
      <c r="K762" s="17">
        <f t="shared" si="185"/>
        <v>700</v>
      </c>
      <c r="L762" s="21">
        <f t="shared" si="181"/>
        <v>58.333333333333336</v>
      </c>
    </row>
    <row r="763" spans="1:12" ht="12" customHeight="1" x14ac:dyDescent="0.25">
      <c r="A763" s="28">
        <v>13</v>
      </c>
      <c r="B763" s="43">
        <v>131</v>
      </c>
      <c r="C763" s="44" t="s">
        <v>272</v>
      </c>
      <c r="D763" s="41">
        <v>613400</v>
      </c>
      <c r="E763" s="41" t="s">
        <v>88</v>
      </c>
      <c r="F763" s="23">
        <f t="shared" ref="F763:K763" si="189">F764+F765</f>
        <v>1485</v>
      </c>
      <c r="G763" s="23">
        <f t="shared" si="189"/>
        <v>674</v>
      </c>
      <c r="H763" s="23">
        <f t="shared" si="189"/>
        <v>1285</v>
      </c>
      <c r="I763" s="23">
        <f t="shared" si="189"/>
        <v>0</v>
      </c>
      <c r="J763" s="23">
        <f t="shared" si="189"/>
        <v>0</v>
      </c>
      <c r="K763" s="23">
        <f t="shared" si="189"/>
        <v>1285</v>
      </c>
      <c r="L763" s="22">
        <f t="shared" si="181"/>
        <v>86.531986531986533</v>
      </c>
    </row>
    <row r="764" spans="1:12" ht="12.75" customHeight="1" x14ac:dyDescent="0.25">
      <c r="A764" s="28">
        <v>13</v>
      </c>
      <c r="B764" s="43">
        <v>131</v>
      </c>
      <c r="C764" s="44" t="s">
        <v>272</v>
      </c>
      <c r="D764" s="43">
        <v>613411</v>
      </c>
      <c r="E764" s="43" t="s">
        <v>89</v>
      </c>
      <c r="F764" s="17">
        <v>500</v>
      </c>
      <c r="G764" s="147">
        <v>29</v>
      </c>
      <c r="H764" s="17">
        <v>300</v>
      </c>
      <c r="I764" s="17">
        <v>0</v>
      </c>
      <c r="J764" s="17">
        <v>0</v>
      </c>
      <c r="K764" s="17">
        <f t="shared" si="185"/>
        <v>300</v>
      </c>
      <c r="L764" s="21">
        <f t="shared" si="181"/>
        <v>60</v>
      </c>
    </row>
    <row r="765" spans="1:12" ht="12.75" customHeight="1" x14ac:dyDescent="0.25">
      <c r="A765" s="28">
        <v>13</v>
      </c>
      <c r="B765" s="43">
        <v>131</v>
      </c>
      <c r="C765" s="44" t="s">
        <v>272</v>
      </c>
      <c r="D765" s="43">
        <v>613413</v>
      </c>
      <c r="E765" s="43" t="s">
        <v>90</v>
      </c>
      <c r="F765" s="17">
        <v>985</v>
      </c>
      <c r="G765" s="147">
        <v>645</v>
      </c>
      <c r="H765" s="17">
        <v>985</v>
      </c>
      <c r="I765" s="17">
        <v>0</v>
      </c>
      <c r="J765" s="17">
        <v>0</v>
      </c>
      <c r="K765" s="17">
        <f t="shared" si="185"/>
        <v>985</v>
      </c>
      <c r="L765" s="21">
        <f t="shared" si="181"/>
        <v>100</v>
      </c>
    </row>
    <row r="766" spans="1:12" ht="12.75" customHeight="1" x14ac:dyDescent="0.25">
      <c r="A766" s="28">
        <v>13</v>
      </c>
      <c r="B766" s="43">
        <v>131</v>
      </c>
      <c r="C766" s="44" t="s">
        <v>272</v>
      </c>
      <c r="D766" s="41">
        <v>613900</v>
      </c>
      <c r="E766" s="41" t="s">
        <v>103</v>
      </c>
      <c r="F766" s="23">
        <f t="shared" ref="F766:K766" si="190">F767+F768</f>
        <v>690</v>
      </c>
      <c r="G766" s="23">
        <f t="shared" si="190"/>
        <v>192</v>
      </c>
      <c r="H766" s="23">
        <f t="shared" si="190"/>
        <v>490</v>
      </c>
      <c r="I766" s="23">
        <f t="shared" si="190"/>
        <v>0</v>
      </c>
      <c r="J766" s="23">
        <f t="shared" si="190"/>
        <v>0</v>
      </c>
      <c r="K766" s="23">
        <f t="shared" si="190"/>
        <v>490</v>
      </c>
      <c r="L766" s="22">
        <f t="shared" si="181"/>
        <v>71.014492753623188</v>
      </c>
    </row>
    <row r="767" spans="1:12" ht="12.75" customHeight="1" x14ac:dyDescent="0.25">
      <c r="A767" s="28">
        <v>13</v>
      </c>
      <c r="B767" s="43">
        <v>131</v>
      </c>
      <c r="C767" s="44" t="s">
        <v>272</v>
      </c>
      <c r="D767" s="43">
        <v>613983</v>
      </c>
      <c r="E767" s="43" t="s">
        <v>401</v>
      </c>
      <c r="F767" s="17">
        <v>190</v>
      </c>
      <c r="G767" s="17">
        <v>122</v>
      </c>
      <c r="H767" s="17">
        <v>190</v>
      </c>
      <c r="I767" s="17">
        <v>0</v>
      </c>
      <c r="J767" s="17">
        <v>0</v>
      </c>
      <c r="K767" s="17">
        <f t="shared" si="185"/>
        <v>190</v>
      </c>
      <c r="L767" s="21">
        <f t="shared" si="181"/>
        <v>100</v>
      </c>
    </row>
    <row r="768" spans="1:12" ht="12" customHeight="1" x14ac:dyDescent="0.25">
      <c r="A768" s="28">
        <v>13</v>
      </c>
      <c r="B768" s="43">
        <v>131</v>
      </c>
      <c r="C768" s="44" t="s">
        <v>272</v>
      </c>
      <c r="D768" s="43">
        <v>613991</v>
      </c>
      <c r="E768" s="43" t="s">
        <v>107</v>
      </c>
      <c r="F768" s="17">
        <v>500</v>
      </c>
      <c r="G768" s="17">
        <v>70</v>
      </c>
      <c r="H768" s="17">
        <v>300</v>
      </c>
      <c r="I768" s="17">
        <v>0</v>
      </c>
      <c r="J768" s="17">
        <v>0</v>
      </c>
      <c r="K768" s="17">
        <f t="shared" si="185"/>
        <v>300</v>
      </c>
      <c r="L768" s="21">
        <f t="shared" si="181"/>
        <v>60</v>
      </c>
    </row>
    <row r="769" spans="1:12" ht="12.75" customHeight="1" x14ac:dyDescent="0.25">
      <c r="A769" s="64"/>
      <c r="B769" s="65"/>
      <c r="C769" s="65"/>
      <c r="D769" s="65"/>
      <c r="E769" s="156" t="s">
        <v>279</v>
      </c>
      <c r="F769" s="422"/>
      <c r="G769" s="422"/>
      <c r="H769" s="422"/>
      <c r="I769" s="422"/>
      <c r="J769" s="422"/>
      <c r="K769" s="422"/>
      <c r="L769" s="423"/>
    </row>
    <row r="770" spans="1:12" ht="12.75" customHeight="1" x14ac:dyDescent="0.25">
      <c r="A770" s="13"/>
      <c r="B770" s="13"/>
      <c r="C770" s="13"/>
      <c r="D770" s="13"/>
      <c r="E770" s="176"/>
      <c r="F770" s="177"/>
      <c r="G770" s="177"/>
      <c r="H770" s="177"/>
      <c r="I770" s="177"/>
      <c r="J770" s="177"/>
      <c r="K770" s="177"/>
      <c r="L770" s="177"/>
    </row>
    <row r="771" spans="1:12" x14ac:dyDescent="0.25">
      <c r="A771" s="437" t="s">
        <v>162</v>
      </c>
      <c r="B771" s="437"/>
      <c r="C771" s="437"/>
      <c r="D771" s="437"/>
      <c r="E771" s="437"/>
      <c r="F771" s="437"/>
      <c r="G771" s="437"/>
      <c r="H771" s="437"/>
      <c r="I771" s="437"/>
      <c r="J771" s="437"/>
      <c r="K771" s="437"/>
      <c r="L771" s="437"/>
    </row>
    <row r="772" spans="1:12" x14ac:dyDescent="0.25">
      <c r="A772" s="419" t="s">
        <v>570</v>
      </c>
      <c r="B772" s="419"/>
      <c r="C772" s="419"/>
      <c r="D772" s="419"/>
      <c r="E772" s="419"/>
      <c r="F772" s="419"/>
      <c r="G772" s="419"/>
      <c r="H772" s="419"/>
      <c r="I772" s="419"/>
      <c r="J772" s="419"/>
      <c r="K772" s="419"/>
      <c r="L772" s="419"/>
    </row>
    <row r="773" spans="1:12" x14ac:dyDescent="0.25">
      <c r="A773" s="174"/>
      <c r="B773" s="174"/>
      <c r="C773" s="174"/>
      <c r="D773" s="174"/>
      <c r="E773" s="174"/>
      <c r="F773" s="174"/>
      <c r="G773" s="174"/>
      <c r="H773" s="174"/>
      <c r="I773" s="174"/>
      <c r="J773" s="174"/>
      <c r="K773" s="174"/>
      <c r="L773" s="174"/>
    </row>
    <row r="774" spans="1:12" ht="12.75" customHeight="1" x14ac:dyDescent="0.25">
      <c r="A774" s="428" t="s">
        <v>480</v>
      </c>
      <c r="B774" s="428"/>
      <c r="C774" s="428"/>
      <c r="D774" s="428"/>
      <c r="E774" s="428"/>
      <c r="F774" s="428"/>
      <c r="G774" s="428"/>
      <c r="H774" s="428"/>
      <c r="I774" s="428"/>
      <c r="J774" s="428"/>
      <c r="K774" s="428"/>
      <c r="L774" s="428"/>
    </row>
    <row r="775" spans="1:12" x14ac:dyDescent="0.25">
      <c r="A775" s="416" t="s">
        <v>571</v>
      </c>
      <c r="B775" s="416"/>
      <c r="C775" s="416"/>
      <c r="D775" s="416"/>
      <c r="E775" s="416"/>
      <c r="F775" s="416"/>
      <c r="G775" s="416"/>
      <c r="H775" s="416"/>
      <c r="I775" s="416"/>
      <c r="J775" s="416"/>
      <c r="K775" s="416"/>
      <c r="L775" s="416"/>
    </row>
    <row r="776" spans="1:12" x14ac:dyDescent="0.25">
      <c r="A776" s="173"/>
      <c r="B776" s="173"/>
      <c r="C776" s="173"/>
      <c r="D776" s="173"/>
      <c r="E776" s="173"/>
      <c r="F776" s="173"/>
      <c r="G776" s="173"/>
      <c r="H776" s="173"/>
      <c r="I776" s="173"/>
      <c r="J776" s="173"/>
      <c r="K776" s="173"/>
      <c r="L776" s="173"/>
    </row>
    <row r="777" spans="1:12" x14ac:dyDescent="0.25">
      <c r="A777" s="173" t="s">
        <v>572</v>
      </c>
      <c r="B777" s="173"/>
      <c r="C777" s="173"/>
      <c r="D777" s="173"/>
      <c r="E777" s="173"/>
      <c r="F777" s="173"/>
      <c r="G777" s="173"/>
      <c r="H777" s="173"/>
      <c r="I777" s="173"/>
      <c r="J777" s="417" t="s">
        <v>574</v>
      </c>
      <c r="K777" s="417"/>
      <c r="L777" s="417"/>
    </row>
    <row r="778" spans="1:12" ht="11.25" customHeight="1" x14ac:dyDescent="0.25">
      <c r="A778" s="164" t="s">
        <v>573</v>
      </c>
      <c r="B778" s="164"/>
      <c r="C778" s="164"/>
      <c r="D778" s="164"/>
      <c r="E778" s="164"/>
      <c r="F778" s="164"/>
      <c r="G778" s="164"/>
      <c r="H778" s="164"/>
      <c r="I778" s="164"/>
      <c r="J778" s="418" t="s">
        <v>575</v>
      </c>
      <c r="K778" s="418"/>
      <c r="L778" s="418"/>
    </row>
    <row r="779" spans="1:12" ht="11.25" customHeight="1" x14ac:dyDescent="0.25">
      <c r="A779" s="164"/>
      <c r="B779" s="164"/>
      <c r="C779" s="164"/>
      <c r="D779" s="164"/>
      <c r="E779" s="164"/>
      <c r="F779" s="164"/>
      <c r="G779" s="164"/>
      <c r="H779" s="164"/>
      <c r="I779" s="164"/>
      <c r="J779" s="164"/>
      <c r="K779" s="164"/>
      <c r="L779" s="164"/>
    </row>
    <row r="780" spans="1:12" x14ac:dyDescent="0.25">
      <c r="A780" s="157"/>
      <c r="B780" s="157"/>
      <c r="C780" s="157"/>
      <c r="D780" s="157"/>
      <c r="E780" s="157"/>
      <c r="F780" s="157"/>
      <c r="G780" s="157"/>
      <c r="H780" s="157"/>
      <c r="I780" s="158"/>
      <c r="J780" s="417"/>
      <c r="K780" s="417"/>
      <c r="L780" s="417"/>
    </row>
    <row r="781" spans="1:12" x14ac:dyDescent="0.25">
      <c r="A781" s="157"/>
      <c r="B781" s="157"/>
      <c r="C781" s="157"/>
      <c r="D781" s="159"/>
      <c r="E781" s="159"/>
      <c r="F781" s="159"/>
      <c r="G781" s="159"/>
      <c r="H781" s="159"/>
      <c r="I781" s="160"/>
      <c r="J781" s="418"/>
      <c r="K781" s="418"/>
      <c r="L781" s="418"/>
    </row>
  </sheetData>
  <mergeCells count="182">
    <mergeCell ref="L88:L89"/>
    <mergeCell ref="H88:K88"/>
    <mergeCell ref="A45:E45"/>
    <mergeCell ref="A46:A47"/>
    <mergeCell ref="L46:L47"/>
    <mergeCell ref="B46:B47"/>
    <mergeCell ref="C46:C47"/>
    <mergeCell ref="D46:D47"/>
    <mergeCell ref="E46:E47"/>
    <mergeCell ref="F46:F47"/>
    <mergeCell ref="G46:G47"/>
    <mergeCell ref="H46:K46"/>
    <mergeCell ref="F88:F89"/>
    <mergeCell ref="G88:G89"/>
    <mergeCell ref="A1:D1"/>
    <mergeCell ref="A2:L2"/>
    <mergeCell ref="A3:L3"/>
    <mergeCell ref="A4:E4"/>
    <mergeCell ref="G5:G6"/>
    <mergeCell ref="F5:F6"/>
    <mergeCell ref="E5:E6"/>
    <mergeCell ref="D5:D6"/>
    <mergeCell ref="C5:C6"/>
    <mergeCell ref="B5:B6"/>
    <mergeCell ref="A5:A6"/>
    <mergeCell ref="H5:K5"/>
    <mergeCell ref="L5:L6"/>
    <mergeCell ref="F234:F235"/>
    <mergeCell ref="H259:K259"/>
    <mergeCell ref="G259:G260"/>
    <mergeCell ref="A165:E165"/>
    <mergeCell ref="A166:A167"/>
    <mergeCell ref="B166:B167"/>
    <mergeCell ref="C166:C167"/>
    <mergeCell ref="D166:D167"/>
    <mergeCell ref="A87:E87"/>
    <mergeCell ref="A88:A89"/>
    <mergeCell ref="B88:B89"/>
    <mergeCell ref="C88:C89"/>
    <mergeCell ref="D88:D89"/>
    <mergeCell ref="E88:E89"/>
    <mergeCell ref="E166:E167"/>
    <mergeCell ref="A258:E258"/>
    <mergeCell ref="A259:A260"/>
    <mergeCell ref="B259:B260"/>
    <mergeCell ref="C259:C260"/>
    <mergeCell ref="D259:D260"/>
    <mergeCell ref="E259:E260"/>
    <mergeCell ref="A233:E233"/>
    <mergeCell ref="F166:F167"/>
    <mergeCell ref="A132:E132"/>
    <mergeCell ref="L377:L378"/>
    <mergeCell ref="H345:K345"/>
    <mergeCell ref="G234:G235"/>
    <mergeCell ref="H234:K234"/>
    <mergeCell ref="L259:L260"/>
    <mergeCell ref="H612:K612"/>
    <mergeCell ref="G377:G378"/>
    <mergeCell ref="H377:K377"/>
    <mergeCell ref="H414:K414"/>
    <mergeCell ref="L234:L235"/>
    <mergeCell ref="F297:F298"/>
    <mergeCell ref="G297:G298"/>
    <mergeCell ref="L414:L415"/>
    <mergeCell ref="D414:D415"/>
    <mergeCell ref="F612:F613"/>
    <mergeCell ref="G612:G613"/>
    <mergeCell ref="H297:K297"/>
    <mergeCell ref="F259:F260"/>
    <mergeCell ref="A574:E574"/>
    <mergeCell ref="A575:A576"/>
    <mergeCell ref="B575:B576"/>
    <mergeCell ref="H575:K575"/>
    <mergeCell ref="F575:F576"/>
    <mergeCell ref="G575:G576"/>
    <mergeCell ref="F464:F465"/>
    <mergeCell ref="G464:G465"/>
    <mergeCell ref="H464:K464"/>
    <mergeCell ref="L612:L613"/>
    <mergeCell ref="L464:L465"/>
    <mergeCell ref="L575:L576"/>
    <mergeCell ref="L297:L298"/>
    <mergeCell ref="F345:F346"/>
    <mergeCell ref="G345:G346"/>
    <mergeCell ref="L345:L346"/>
    <mergeCell ref="B297:B298"/>
    <mergeCell ref="C297:C298"/>
    <mergeCell ref="D297:D298"/>
    <mergeCell ref="E297:E298"/>
    <mergeCell ref="D234:D235"/>
    <mergeCell ref="E234:E235"/>
    <mergeCell ref="A296:E296"/>
    <mergeCell ref="A234:A235"/>
    <mergeCell ref="B234:B235"/>
    <mergeCell ref="C234:C235"/>
    <mergeCell ref="A297:A298"/>
    <mergeCell ref="C612:C613"/>
    <mergeCell ref="B612:B613"/>
    <mergeCell ref="C414:C415"/>
    <mergeCell ref="A463:E463"/>
    <mergeCell ref="A464:A465"/>
    <mergeCell ref="B464:B465"/>
    <mergeCell ref="C464:C465"/>
    <mergeCell ref="D464:D465"/>
    <mergeCell ref="E464:E465"/>
    <mergeCell ref="E612:E613"/>
    <mergeCell ref="A612:A613"/>
    <mergeCell ref="A611:E611"/>
    <mergeCell ref="C575:C576"/>
    <mergeCell ref="D575:D576"/>
    <mergeCell ref="E575:E576"/>
    <mergeCell ref="D612:D613"/>
    <mergeCell ref="E414:E415"/>
    <mergeCell ref="A414:A415"/>
    <mergeCell ref="B414:B415"/>
    <mergeCell ref="F414:F415"/>
    <mergeCell ref="G414:G415"/>
    <mergeCell ref="A344:E344"/>
    <mergeCell ref="A345:A346"/>
    <mergeCell ref="B345:B346"/>
    <mergeCell ref="C345:C346"/>
    <mergeCell ref="D345:D346"/>
    <mergeCell ref="E345:E346"/>
    <mergeCell ref="F377:F378"/>
    <mergeCell ref="A376:E376"/>
    <mergeCell ref="A377:A378"/>
    <mergeCell ref="B377:B378"/>
    <mergeCell ref="C377:C378"/>
    <mergeCell ref="D377:D378"/>
    <mergeCell ref="E377:E378"/>
    <mergeCell ref="A413:E413"/>
    <mergeCell ref="G661:G662"/>
    <mergeCell ref="H661:K661"/>
    <mergeCell ref="L661:L662"/>
    <mergeCell ref="A660:E660"/>
    <mergeCell ref="A661:A662"/>
    <mergeCell ref="B661:B662"/>
    <mergeCell ref="C661:C662"/>
    <mergeCell ref="D661:D662"/>
    <mergeCell ref="E661:E662"/>
    <mergeCell ref="F661:F662"/>
    <mergeCell ref="A775:L775"/>
    <mergeCell ref="J780:L780"/>
    <mergeCell ref="J781:L781"/>
    <mergeCell ref="A772:L772"/>
    <mergeCell ref="A741:E741"/>
    <mergeCell ref="F769:L769"/>
    <mergeCell ref="B742:B743"/>
    <mergeCell ref="A742:A743"/>
    <mergeCell ref="A774:L774"/>
    <mergeCell ref="H742:K742"/>
    <mergeCell ref="L742:L743"/>
    <mergeCell ref="F742:F743"/>
    <mergeCell ref="G742:G743"/>
    <mergeCell ref="E742:E743"/>
    <mergeCell ref="D742:D743"/>
    <mergeCell ref="C742:C743"/>
    <mergeCell ref="A771:L771"/>
    <mergeCell ref="J777:L777"/>
    <mergeCell ref="J778:L778"/>
    <mergeCell ref="G166:G167"/>
    <mergeCell ref="H166:K166"/>
    <mergeCell ref="L166:L167"/>
    <mergeCell ref="A209:E209"/>
    <mergeCell ref="A210:A211"/>
    <mergeCell ref="B210:B211"/>
    <mergeCell ref="C210:C211"/>
    <mergeCell ref="D210:D211"/>
    <mergeCell ref="E210:E211"/>
    <mergeCell ref="F210:F211"/>
    <mergeCell ref="G210:G211"/>
    <mergeCell ref="H210:K210"/>
    <mergeCell ref="L210:L211"/>
    <mergeCell ref="A133:A134"/>
    <mergeCell ref="B133:B134"/>
    <mergeCell ref="C133:C134"/>
    <mergeCell ref="D133:D134"/>
    <mergeCell ref="E133:E134"/>
    <mergeCell ref="F133:F134"/>
    <mergeCell ref="G133:G134"/>
    <mergeCell ref="H133:K133"/>
    <mergeCell ref="L133:L134"/>
  </mergeCells>
  <pageMargins left="0.37" right="0.27559055118110237" top="0.35433070866141736" bottom="0.43307086614173229" header="0.19685039370078741" footer="0.23622047244094491"/>
  <pageSetup paperSize="9" orientation="landscape" r:id="rId1"/>
  <headerFooter differentOddEven="1" differentFirst="1">
    <oddHeader>&amp;R&amp;"+,Obično"&amp;8Budžet za 2022. godinu</oddHeader>
    <oddFooter>&amp;C&amp;"+,Obično"&amp;8&amp;P+5&amp;R&amp;"+,Obično"&amp;8OPĆINA VELIKA KLADUŠA</oddFooter>
    <evenHeader>&amp;R&amp;"+,Obično"&amp;8Budžet za 2022. godinu</evenHeader>
    <evenFooter xml:space="preserve">&amp;C&amp;"+,Obično"&amp;8&amp;P+5 </evenFooter>
    <firstHeader>&amp;R&amp;"+,Obično"&amp;8Budžet za 2022. godinu</firstHeader>
    <firstFooter>&amp;C&amp;"+,Obično"&amp;8&amp;P+5 
&amp;R&amp;"+,Obično"&amp;8OPĆINA VELIKA KLADUŠA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sebila.dervic</dc:creator>
  <cp:lastModifiedBy>Sebila Dervic</cp:lastModifiedBy>
  <cp:lastPrinted>2021-11-23T08:17:39Z</cp:lastPrinted>
  <dcterms:created xsi:type="dcterms:W3CDTF">2014-09-02T08:49:16Z</dcterms:created>
  <dcterms:modified xsi:type="dcterms:W3CDTF">2021-12-07T10:16:55Z</dcterms:modified>
</cp:coreProperties>
</file>