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ila.dervic\Desktop\Nova mapa\Nova mapa\DESKTOP\FINANSIJE\Budžet 2025\"/>
    </mc:Choice>
  </mc:AlternateContent>
  <xr:revisionPtr revIDLastSave="0" documentId="13_ncr:1_{842BF22E-97EF-4CC2-A99A-CC8D262E7164}" xr6:coauthVersionLast="36" xr6:coauthVersionMax="36" xr10:uidLastSave="{00000000-0000-0000-0000-000000000000}"/>
  <bookViews>
    <workbookView xWindow="-120" yWindow="-120" windowWidth="29040" windowHeight="15840" activeTab="3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81029"/>
</workbook>
</file>

<file path=xl/calcChain.xml><?xml version="1.0" encoding="utf-8"?>
<calcChain xmlns="http://schemas.openxmlformats.org/spreadsheetml/2006/main">
  <c r="K189" i="4" l="1"/>
  <c r="H189" i="4"/>
  <c r="K153" i="4"/>
  <c r="H138" i="4"/>
  <c r="K121" i="4"/>
  <c r="H121" i="4"/>
  <c r="I125" i="4"/>
  <c r="H125" i="4"/>
  <c r="K299" i="4"/>
  <c r="H299" i="4"/>
  <c r="K303" i="4"/>
  <c r="J193" i="4" l="1"/>
  <c r="I315" i="4"/>
  <c r="J353" i="4"/>
  <c r="I353" i="4"/>
  <c r="H353" i="4"/>
  <c r="K789" i="4"/>
  <c r="K741" i="4"/>
  <c r="G228" i="4"/>
  <c r="H228" i="4"/>
  <c r="I228" i="4"/>
  <c r="J228" i="4"/>
  <c r="F228" i="4"/>
  <c r="K360" i="4"/>
  <c r="L360" i="4" s="1"/>
  <c r="I154" i="4"/>
  <c r="J154" i="4"/>
  <c r="H154" i="4"/>
  <c r="H345" i="4"/>
  <c r="K347" i="4"/>
  <c r="L347" i="4" s="1"/>
  <c r="K605" i="4"/>
  <c r="L605" i="4" s="1"/>
  <c r="K228" i="4" l="1"/>
  <c r="L228" i="4" s="1"/>
  <c r="K154" i="4"/>
  <c r="L154" i="4" s="1"/>
  <c r="I98" i="2" l="1"/>
  <c r="H98" i="2"/>
  <c r="I218" i="4"/>
  <c r="J218" i="4"/>
  <c r="H45" i="2"/>
  <c r="F45" i="2"/>
  <c r="H82" i="2" l="1"/>
  <c r="H170" i="4" l="1"/>
  <c r="H169" i="4"/>
  <c r="K169" i="4" s="1"/>
  <c r="H483" i="4"/>
  <c r="K489" i="4"/>
  <c r="L489" i="4" s="1"/>
  <c r="C16" i="3" l="1"/>
  <c r="D16" i="3"/>
  <c r="I82" i="2"/>
  <c r="I223" i="4" l="1"/>
  <c r="J223" i="4"/>
  <c r="I106" i="4" l="1"/>
  <c r="J106" i="4"/>
  <c r="K352" i="4"/>
  <c r="K595" i="4"/>
  <c r="L595" i="4" s="1"/>
  <c r="L593" i="4"/>
  <c r="L789" i="4" l="1"/>
  <c r="G787" i="4"/>
  <c r="H787" i="4"/>
  <c r="I787" i="4"/>
  <c r="J787" i="4"/>
  <c r="K757" i="4"/>
  <c r="L757" i="4" s="1"/>
  <c r="K758" i="4"/>
  <c r="L758" i="4" s="1"/>
  <c r="K759" i="4"/>
  <c r="L759" i="4" s="1"/>
  <c r="G752" i="4"/>
  <c r="H752" i="4"/>
  <c r="I752" i="4"/>
  <c r="J752" i="4"/>
  <c r="F752" i="4"/>
  <c r="G715" i="4"/>
  <c r="H715" i="4"/>
  <c r="I715" i="4"/>
  <c r="J715" i="4"/>
  <c r="G207" i="4" l="1"/>
  <c r="H207" i="4"/>
  <c r="I207" i="4"/>
  <c r="J207" i="4"/>
  <c r="G183" i="4"/>
  <c r="H183" i="4"/>
  <c r="I183" i="4"/>
  <c r="J183" i="4"/>
  <c r="K183" i="4"/>
  <c r="G169" i="4"/>
  <c r="G170" i="4"/>
  <c r="G150" i="4"/>
  <c r="H150" i="4"/>
  <c r="I150" i="4"/>
  <c r="J150" i="4"/>
  <c r="K150" i="4"/>
  <c r="G18" i="4" l="1"/>
  <c r="H18" i="4"/>
  <c r="I18" i="4"/>
  <c r="J18" i="4"/>
  <c r="G642" i="4" l="1"/>
  <c r="H642" i="4"/>
  <c r="I642" i="4"/>
  <c r="J642" i="4"/>
  <c r="G483" i="4"/>
  <c r="G466" i="4"/>
  <c r="G426" i="4"/>
  <c r="G418" i="4"/>
  <c r="H418" i="4"/>
  <c r="I418" i="4"/>
  <c r="J418" i="4"/>
  <c r="G345" i="4"/>
  <c r="D108" i="2" l="1"/>
  <c r="E108" i="2"/>
  <c r="F108" i="2"/>
  <c r="G108" i="2"/>
  <c r="H108" i="2"/>
  <c r="C108" i="2"/>
  <c r="I112" i="2"/>
  <c r="I113" i="2"/>
  <c r="D112" i="2"/>
  <c r="E112" i="2"/>
  <c r="F112" i="2"/>
  <c r="G112" i="2"/>
  <c r="H112" i="2"/>
  <c r="C112" i="2"/>
  <c r="I84" i="2" l="1"/>
  <c r="G82" i="2" l="1"/>
  <c r="I92" i="2"/>
  <c r="I59" i="2" l="1"/>
  <c r="I54" i="2"/>
  <c r="F787" i="4" l="1"/>
  <c r="F715" i="4" l="1"/>
  <c r="F666" i="4"/>
  <c r="F207" i="4" l="1"/>
  <c r="F183" i="4"/>
  <c r="L183" i="4" s="1"/>
  <c r="G182" i="4"/>
  <c r="H182" i="4"/>
  <c r="I182" i="4"/>
  <c r="J182" i="4"/>
  <c r="F182" i="4"/>
  <c r="F170" i="4"/>
  <c r="F169" i="4"/>
  <c r="L169" i="4" s="1"/>
  <c r="F150" i="4"/>
  <c r="L150" i="4" s="1"/>
  <c r="F148" i="4"/>
  <c r="L148" i="4" s="1"/>
  <c r="F119" i="4"/>
  <c r="L119" i="4" s="1"/>
  <c r="F114" i="4"/>
  <c r="F642" i="4"/>
  <c r="F629" i="4"/>
  <c r="F578" i="4"/>
  <c r="G578" i="4" l="1"/>
  <c r="H578" i="4"/>
  <c r="I578" i="4"/>
  <c r="J578" i="4"/>
  <c r="F483" i="4"/>
  <c r="D11" i="2" l="1"/>
  <c r="H49" i="2" l="1"/>
  <c r="I49" i="2" s="1"/>
  <c r="C94" i="2"/>
  <c r="D82" i="2"/>
  <c r="C82" i="2"/>
  <c r="E82" i="2"/>
  <c r="F82" i="2"/>
  <c r="C45" i="2"/>
  <c r="C38" i="2" l="1"/>
  <c r="F16" i="3" l="1"/>
  <c r="G16" i="3"/>
  <c r="E16" i="3"/>
  <c r="G71" i="4" l="1"/>
  <c r="H71" i="4"/>
  <c r="F71" i="4"/>
  <c r="G72" i="4"/>
  <c r="H72" i="4"/>
  <c r="I72" i="4"/>
  <c r="F72" i="4"/>
  <c r="L303" i="4" l="1"/>
  <c r="H287" i="4"/>
  <c r="K601" i="4"/>
  <c r="L601" i="4" s="1"/>
  <c r="I587" i="4"/>
  <c r="J587" i="4"/>
  <c r="K26" i="4"/>
  <c r="I25" i="4"/>
  <c r="J25" i="4"/>
  <c r="K702" i="4"/>
  <c r="L702" i="4" s="1"/>
  <c r="K701" i="4"/>
  <c r="L701" i="4" s="1"/>
  <c r="G700" i="4"/>
  <c r="G699" i="4" s="1"/>
  <c r="H700" i="4"/>
  <c r="H699" i="4" s="1"/>
  <c r="I700" i="4"/>
  <c r="I699" i="4" s="1"/>
  <c r="J700" i="4"/>
  <c r="J699" i="4" s="1"/>
  <c r="F700" i="4"/>
  <c r="F699" i="4" s="1"/>
  <c r="G803" i="4"/>
  <c r="H803" i="4"/>
  <c r="I803" i="4"/>
  <c r="J803" i="4"/>
  <c r="F803" i="4"/>
  <c r="K761" i="4"/>
  <c r="L761" i="4" s="1"/>
  <c r="K762" i="4"/>
  <c r="L762" i="4" s="1"/>
  <c r="G581" i="4"/>
  <c r="H581" i="4"/>
  <c r="I581" i="4"/>
  <c r="J581" i="4"/>
  <c r="F581" i="4"/>
  <c r="K464" i="4"/>
  <c r="L464" i="4" s="1"/>
  <c r="K422" i="4"/>
  <c r="L422" i="4" s="1"/>
  <c r="H382" i="4"/>
  <c r="K394" i="4"/>
  <c r="L394" i="4" s="1"/>
  <c r="G382" i="4"/>
  <c r="I382" i="4"/>
  <c r="J382" i="4"/>
  <c r="F382" i="4"/>
  <c r="G353" i="4"/>
  <c r="F353" i="4"/>
  <c r="I326" i="4"/>
  <c r="J326" i="4"/>
  <c r="H326" i="4"/>
  <c r="K292" i="4"/>
  <c r="L292" i="4" s="1"/>
  <c r="K700" i="4" l="1"/>
  <c r="L26" i="4"/>
  <c r="L700" i="4" l="1"/>
  <c r="K699" i="4"/>
  <c r="L699" i="4" s="1"/>
  <c r="G45" i="2"/>
  <c r="E45" i="2"/>
  <c r="H50" i="2"/>
  <c r="I50" i="2" s="1"/>
  <c r="K723" i="4"/>
  <c r="H90" i="2"/>
  <c r="H91" i="2"/>
  <c r="I91" i="2" s="1"/>
  <c r="H73" i="2"/>
  <c r="I73" i="2" s="1"/>
  <c r="F38" i="2"/>
  <c r="H42" i="2"/>
  <c r="I42" i="2" s="1"/>
  <c r="L723" i="4" l="1"/>
  <c r="H16" i="3"/>
  <c r="I153" i="4"/>
  <c r="J153" i="4"/>
  <c r="L153" i="4"/>
  <c r="G153" i="4"/>
  <c r="G299" i="4"/>
  <c r="J16" i="3" l="1"/>
  <c r="I16" i="3"/>
  <c r="G587" i="4"/>
  <c r="G326" i="4"/>
  <c r="F221" i="4" l="1"/>
  <c r="G193" i="4"/>
  <c r="H193" i="4"/>
  <c r="I193" i="4"/>
  <c r="K193" i="4"/>
  <c r="F193" i="4"/>
  <c r="G188" i="4"/>
  <c r="H188" i="4"/>
  <c r="I188" i="4"/>
  <c r="J188" i="4"/>
  <c r="K188" i="4"/>
  <c r="L188" i="4" s="1"/>
  <c r="F188" i="4"/>
  <c r="G181" i="4"/>
  <c r="H181" i="4"/>
  <c r="I181" i="4"/>
  <c r="J181" i="4"/>
  <c r="F181" i="4"/>
  <c r="G113" i="4"/>
  <c r="H113" i="4"/>
  <c r="I113" i="4"/>
  <c r="J113" i="4"/>
  <c r="F113" i="4"/>
  <c r="G112" i="4"/>
  <c r="H112" i="4"/>
  <c r="I112" i="4"/>
  <c r="J112" i="4"/>
  <c r="F112" i="4"/>
  <c r="L193" i="4" l="1"/>
  <c r="D45" i="2" l="1"/>
  <c r="D38" i="2" l="1"/>
  <c r="E14" i="2" l="1"/>
  <c r="F14" i="2"/>
  <c r="G14" i="2"/>
  <c r="D14" i="2"/>
  <c r="F18" i="4" l="1"/>
  <c r="C12" i="3" s="1"/>
  <c r="F599" i="4" l="1"/>
  <c r="G494" i="4"/>
  <c r="H494" i="4"/>
  <c r="I494" i="4"/>
  <c r="J494" i="4"/>
  <c r="F494" i="4"/>
  <c r="F418" i="4"/>
  <c r="L352" i="4"/>
  <c r="G351" i="4"/>
  <c r="H351" i="4"/>
  <c r="H315" i="4" s="1"/>
  <c r="I351" i="4"/>
  <c r="J351" i="4"/>
  <c r="J315" i="4" s="1"/>
  <c r="K351" i="4"/>
  <c r="F351" i="4"/>
  <c r="F345" i="4"/>
  <c r="I345" i="4"/>
  <c r="J345" i="4"/>
  <c r="F326" i="4"/>
  <c r="K343" i="4"/>
  <c r="K344" i="4"/>
  <c r="L344" i="4" l="1"/>
  <c r="K113" i="4"/>
  <c r="L113" i="4" s="1"/>
  <c r="L343" i="4"/>
  <c r="K112" i="4"/>
  <c r="L112" i="4" s="1"/>
  <c r="L351" i="4"/>
  <c r="F287" i="4" l="1"/>
  <c r="J125" i="4" l="1"/>
  <c r="K125" i="4" l="1"/>
  <c r="L125" i="4" s="1"/>
  <c r="G134" i="4"/>
  <c r="H134" i="4"/>
  <c r="I134" i="4"/>
  <c r="J134" i="4"/>
  <c r="F134" i="4"/>
  <c r="K346" i="4"/>
  <c r="L346" i="4" s="1"/>
  <c r="K134" i="4" l="1"/>
  <c r="L134" i="4" s="1"/>
  <c r="G129" i="4"/>
  <c r="H129" i="4"/>
  <c r="I129" i="4"/>
  <c r="J129" i="4"/>
  <c r="F129" i="4"/>
  <c r="K392" i="4"/>
  <c r="L392" i="4" s="1"/>
  <c r="G222" i="4"/>
  <c r="H222" i="4"/>
  <c r="I222" i="4"/>
  <c r="J222" i="4"/>
  <c r="F222" i="4"/>
  <c r="K356" i="4"/>
  <c r="L356" i="4" l="1"/>
  <c r="K222" i="4"/>
  <c r="L222" i="4" s="1"/>
  <c r="K129" i="4"/>
  <c r="L129" i="4" s="1"/>
  <c r="G73" i="4"/>
  <c r="H73" i="4"/>
  <c r="F73" i="4"/>
  <c r="K388" i="4"/>
  <c r="L388" i="4" s="1"/>
  <c r="G730" i="4" l="1"/>
  <c r="G95" i="4" l="1"/>
  <c r="G649" i="4" l="1"/>
  <c r="G25" i="4" l="1"/>
  <c r="H29" i="4"/>
  <c r="H25" i="4" s="1"/>
  <c r="F730" i="4" l="1"/>
  <c r="H276" i="4" l="1"/>
  <c r="H307" i="4"/>
  <c r="F225" i="4"/>
  <c r="G225" i="4"/>
  <c r="F122" i="4"/>
  <c r="G122" i="4"/>
  <c r="F103" i="4"/>
  <c r="G103" i="4"/>
  <c r="F649" i="4"/>
  <c r="F587" i="4"/>
  <c r="F562" i="4"/>
  <c r="G192" i="4" l="1"/>
  <c r="H192" i="4"/>
  <c r="I192" i="4"/>
  <c r="J192" i="4"/>
  <c r="F192" i="4"/>
  <c r="K496" i="4"/>
  <c r="K192" i="4" s="1"/>
  <c r="I299" i="4"/>
  <c r="J299" i="4"/>
  <c r="F299" i="4"/>
  <c r="L496" i="4" l="1"/>
  <c r="L192" i="4"/>
  <c r="G149" i="4"/>
  <c r="H149" i="4"/>
  <c r="I149" i="4"/>
  <c r="J149" i="4"/>
  <c r="F149" i="4"/>
  <c r="K594" i="4"/>
  <c r="L594" i="4" s="1"/>
  <c r="G191" i="4"/>
  <c r="H191" i="4"/>
  <c r="I191" i="4"/>
  <c r="J191" i="4"/>
  <c r="F191" i="4"/>
  <c r="K648" i="4"/>
  <c r="L648" i="4" s="1"/>
  <c r="G647" i="4"/>
  <c r="H647" i="4"/>
  <c r="I647" i="4"/>
  <c r="J647" i="4"/>
  <c r="F647" i="4"/>
  <c r="K149" i="4" l="1"/>
  <c r="L149" i="4" s="1"/>
  <c r="K191" i="4"/>
  <c r="L191" i="4" s="1"/>
  <c r="K647" i="4"/>
  <c r="L647" i="4" s="1"/>
  <c r="G213" i="4"/>
  <c r="H213" i="4"/>
  <c r="I213" i="4"/>
  <c r="J213" i="4"/>
  <c r="F213" i="4"/>
  <c r="I649" i="4"/>
  <c r="K651" i="4"/>
  <c r="K213" i="4" l="1"/>
  <c r="L213" i="4" s="1"/>
  <c r="L651" i="4"/>
  <c r="K306" i="4"/>
  <c r="I219" i="4" l="1"/>
  <c r="H190" i="4" l="1"/>
  <c r="I190" i="4"/>
  <c r="I189" i="4" s="1"/>
  <c r="J190" i="4"/>
  <c r="J189" i="4" s="1"/>
  <c r="I225" i="4"/>
  <c r="J225" i="4"/>
  <c r="H225" i="4"/>
  <c r="J649" i="4"/>
  <c r="H649" i="4"/>
  <c r="K653" i="4"/>
  <c r="L653" i="4" s="1"/>
  <c r="K225" i="4" l="1"/>
  <c r="L225" i="4" s="1"/>
  <c r="H103" i="4" l="1"/>
  <c r="K103" i="4" s="1"/>
  <c r="L103" i="4" s="1"/>
  <c r="H562" i="4"/>
  <c r="K573" i="4"/>
  <c r="L573" i="4" s="1"/>
  <c r="K780" i="4" l="1"/>
  <c r="L780" i="4" s="1"/>
  <c r="H544" i="4"/>
  <c r="G544" i="4"/>
  <c r="H730" i="4" l="1"/>
  <c r="K735" i="4"/>
  <c r="L735" i="4" s="1"/>
  <c r="G491" i="4" l="1"/>
  <c r="G602" i="4" l="1"/>
  <c r="I90" i="2" l="1"/>
  <c r="G666" i="4"/>
  <c r="H666" i="4"/>
  <c r="I666" i="4"/>
  <c r="J666" i="4"/>
  <c r="H97" i="2" l="1"/>
  <c r="I97" i="2" s="1"/>
  <c r="K301" i="4" l="1"/>
  <c r="E109" i="2" l="1"/>
  <c r="H122" i="4" l="1"/>
  <c r="I122" i="4"/>
  <c r="J122" i="4"/>
  <c r="K122" i="4"/>
  <c r="K350" i="4"/>
  <c r="G128" i="4"/>
  <c r="H128" i="4"/>
  <c r="I128" i="4"/>
  <c r="J128" i="4"/>
  <c r="F128" i="4"/>
  <c r="K585" i="4"/>
  <c r="K128" i="4" s="1"/>
  <c r="L350" i="4" l="1"/>
  <c r="K182" i="4"/>
  <c r="L182" i="4" s="1"/>
  <c r="L128" i="4"/>
  <c r="L585" i="4"/>
  <c r="G94" i="4" l="1"/>
  <c r="H94" i="4"/>
  <c r="I94" i="4"/>
  <c r="J94" i="4"/>
  <c r="F94" i="4"/>
  <c r="K567" i="4"/>
  <c r="L567" i="4" s="1"/>
  <c r="K94" i="4" l="1"/>
  <c r="L94" i="4" s="1"/>
  <c r="G96" i="4" l="1"/>
  <c r="H96" i="4"/>
  <c r="I96" i="4"/>
  <c r="J96" i="4"/>
  <c r="F96" i="4"/>
  <c r="H426" i="4"/>
  <c r="I426" i="4"/>
  <c r="J426" i="4"/>
  <c r="F426" i="4"/>
  <c r="K433" i="4"/>
  <c r="K96" i="4" s="1"/>
  <c r="L96" i="4" l="1"/>
  <c r="L433" i="4"/>
  <c r="G230" i="4"/>
  <c r="G229" i="4" s="1"/>
  <c r="D44" i="3" s="1"/>
  <c r="H230" i="4"/>
  <c r="H229" i="4" s="1"/>
  <c r="E44" i="3" s="1"/>
  <c r="I230" i="4"/>
  <c r="I229" i="4" s="1"/>
  <c r="F44" i="3" s="1"/>
  <c r="J230" i="4"/>
  <c r="J229" i="4" s="1"/>
  <c r="G44" i="3" s="1"/>
  <c r="K230" i="4"/>
  <c r="F230" i="4"/>
  <c r="F229" i="4" s="1"/>
  <c r="C44" i="3" s="1"/>
  <c r="L306" i="4"/>
  <c r="G305" i="4"/>
  <c r="H305" i="4"/>
  <c r="I305" i="4"/>
  <c r="J305" i="4"/>
  <c r="K305" i="4"/>
  <c r="F305" i="4"/>
  <c r="L230" i="4" l="1"/>
  <c r="K229" i="4"/>
  <c r="H44" i="3" s="1"/>
  <c r="L305" i="4"/>
  <c r="G202" i="4"/>
  <c r="H202" i="4"/>
  <c r="I202" i="4"/>
  <c r="J202" i="4"/>
  <c r="F202" i="4"/>
  <c r="K650" i="4"/>
  <c r="K202" i="4" s="1"/>
  <c r="L229" i="4" l="1"/>
  <c r="I44" i="3"/>
  <c r="F42" i="1"/>
  <c r="J44" i="3"/>
  <c r="L650" i="4"/>
  <c r="G159" i="4"/>
  <c r="H159" i="4"/>
  <c r="I159" i="4"/>
  <c r="J159" i="4"/>
  <c r="F159" i="4"/>
  <c r="K645" i="4"/>
  <c r="L645" i="4" s="1"/>
  <c r="K159" i="4" l="1"/>
  <c r="G216" i="4"/>
  <c r="H216" i="4"/>
  <c r="I216" i="4"/>
  <c r="J216" i="4"/>
  <c r="F216" i="4"/>
  <c r="K608" i="4"/>
  <c r="L608" i="4" s="1"/>
  <c r="K216" i="4" l="1"/>
  <c r="L216" i="4" s="1"/>
  <c r="G180" i="4"/>
  <c r="H180" i="4"/>
  <c r="I180" i="4"/>
  <c r="J180" i="4"/>
  <c r="F180" i="4"/>
  <c r="H587" i="4"/>
  <c r="K587" i="4" s="1"/>
  <c r="K598" i="4"/>
  <c r="K180" i="4" s="1"/>
  <c r="L180" i="4" l="1"/>
  <c r="L598" i="4"/>
  <c r="F13" i="3"/>
  <c r="G13" i="3"/>
  <c r="G15" i="4" l="1"/>
  <c r="H15" i="4"/>
  <c r="I15" i="4"/>
  <c r="J15" i="4"/>
  <c r="F15" i="4"/>
  <c r="G254" i="4" l="1"/>
  <c r="H254" i="4"/>
  <c r="I254" i="4"/>
  <c r="J254" i="4"/>
  <c r="F254" i="4"/>
  <c r="G58" i="4" l="1"/>
  <c r="H58" i="4"/>
  <c r="I58" i="4"/>
  <c r="J58" i="4"/>
  <c r="F58" i="4"/>
  <c r="K331" i="4"/>
  <c r="L331" i="4" s="1"/>
  <c r="H95" i="2" l="1"/>
  <c r="H96" i="2"/>
  <c r="H99" i="2"/>
  <c r="G120" i="4"/>
  <c r="H120" i="4"/>
  <c r="I120" i="4"/>
  <c r="J120" i="4"/>
  <c r="F120" i="4"/>
  <c r="G477" i="4"/>
  <c r="H477" i="4"/>
  <c r="I477" i="4"/>
  <c r="J477" i="4"/>
  <c r="F477" i="4"/>
  <c r="K478" i="4"/>
  <c r="L478" i="4" s="1"/>
  <c r="K120" i="4" l="1"/>
  <c r="L120" i="4" s="1"/>
  <c r="G86" i="4" l="1"/>
  <c r="G59" i="4"/>
  <c r="G53" i="4"/>
  <c r="G45" i="4"/>
  <c r="G39" i="4"/>
  <c r="H528" i="4"/>
  <c r="I528" i="4"/>
  <c r="J528" i="4"/>
  <c r="G528" i="4"/>
  <c r="H536" i="4"/>
  <c r="I536" i="4"/>
  <c r="J536" i="4"/>
  <c r="G536" i="4"/>
  <c r="D94" i="2" l="1"/>
  <c r="E94" i="2"/>
  <c r="F94" i="2"/>
  <c r="G94" i="2"/>
  <c r="H104" i="2" l="1"/>
  <c r="I104" i="2" s="1"/>
  <c r="K809" i="4" l="1"/>
  <c r="F14" i="3"/>
  <c r="G14" i="3"/>
  <c r="G689" i="4"/>
  <c r="H689" i="4"/>
  <c r="I689" i="4"/>
  <c r="J689" i="4"/>
  <c r="F689" i="4"/>
  <c r="G696" i="4"/>
  <c r="H696" i="4"/>
  <c r="I696" i="4"/>
  <c r="J696" i="4"/>
  <c r="F696" i="4"/>
  <c r="G89" i="4"/>
  <c r="H89" i="4"/>
  <c r="I89" i="4"/>
  <c r="J89" i="4"/>
  <c r="F89" i="4"/>
  <c r="G599" i="4"/>
  <c r="H599" i="4"/>
  <c r="I599" i="4"/>
  <c r="J599" i="4"/>
  <c r="F227" i="4"/>
  <c r="G227" i="4"/>
  <c r="F219" i="4"/>
  <c r="G219" i="4"/>
  <c r="F215" i="4"/>
  <c r="G215" i="4"/>
  <c r="F214" i="4"/>
  <c r="G214" i="4"/>
  <c r="F205" i="4"/>
  <c r="G205" i="4"/>
  <c r="F179" i="4"/>
  <c r="G179" i="4"/>
  <c r="F117" i="4"/>
  <c r="G117" i="4"/>
  <c r="H117" i="4"/>
  <c r="F95" i="4"/>
  <c r="F86" i="4"/>
  <c r="G68" i="4"/>
  <c r="H68" i="4"/>
  <c r="F68" i="4"/>
  <c r="G62" i="4"/>
  <c r="H62" i="4"/>
  <c r="F62" i="4"/>
  <c r="H53" i="4"/>
  <c r="F53" i="4"/>
  <c r="H39" i="4"/>
  <c r="F39" i="4"/>
  <c r="G34" i="4"/>
  <c r="H34" i="4"/>
  <c r="I34" i="4"/>
  <c r="I33" i="4" s="1"/>
  <c r="J34" i="4"/>
  <c r="J33" i="4" s="1"/>
  <c r="F34" i="4"/>
  <c r="F602" i="4"/>
  <c r="G562" i="4"/>
  <c r="I562" i="4"/>
  <c r="J562" i="4"/>
  <c r="G550" i="4"/>
  <c r="H550" i="4"/>
  <c r="I550" i="4"/>
  <c r="J550" i="4"/>
  <c r="F550" i="4"/>
  <c r="F544" i="4"/>
  <c r="F536" i="4"/>
  <c r="F528" i="4"/>
  <c r="G524" i="4"/>
  <c r="H524" i="4"/>
  <c r="I524" i="4"/>
  <c r="J524" i="4"/>
  <c r="F524" i="4"/>
  <c r="F497" i="4" l="1"/>
  <c r="I483" i="4"/>
  <c r="J483" i="4"/>
  <c r="F468" i="4"/>
  <c r="G287" i="4"/>
  <c r="I287" i="4"/>
  <c r="J287" i="4"/>
  <c r="G206" i="4"/>
  <c r="H206" i="4"/>
  <c r="I206" i="4"/>
  <c r="J206" i="4"/>
  <c r="F206" i="4"/>
  <c r="G187" i="4"/>
  <c r="H187" i="4"/>
  <c r="H186" i="4" s="1"/>
  <c r="I187" i="4"/>
  <c r="I186" i="4" s="1"/>
  <c r="J187" i="4"/>
  <c r="J186" i="4" s="1"/>
  <c r="F187" i="4"/>
  <c r="F186" i="4" s="1"/>
  <c r="G99" i="4"/>
  <c r="H99" i="4"/>
  <c r="I99" i="4"/>
  <c r="J99" i="4"/>
  <c r="F99" i="4"/>
  <c r="J72" i="4"/>
  <c r="G186" i="4" l="1"/>
  <c r="D38" i="3" s="1"/>
  <c r="H497" i="4"/>
  <c r="I497" i="4"/>
  <c r="J497" i="4"/>
  <c r="G497" i="4"/>
  <c r="G468" i="4"/>
  <c r="C29" i="2" l="1"/>
  <c r="H157" i="4" l="1"/>
  <c r="I157" i="4"/>
  <c r="H215" i="4" l="1"/>
  <c r="K215" i="4" s="1"/>
  <c r="L215" i="4" s="1"/>
  <c r="H602" i="4"/>
  <c r="K607" i="4"/>
  <c r="L607" i="4" s="1"/>
  <c r="K359" i="4" l="1"/>
  <c r="I227" i="4"/>
  <c r="J227" i="4"/>
  <c r="H227" i="4"/>
  <c r="L359" i="4" l="1"/>
  <c r="K227" i="4"/>
  <c r="L227" i="4" s="1"/>
  <c r="K600" i="4"/>
  <c r="K599" i="4" s="1"/>
  <c r="G218" i="4"/>
  <c r="H218" i="4"/>
  <c r="L600" i="4" l="1"/>
  <c r="K187" i="4"/>
  <c r="H23" i="4"/>
  <c r="L187" i="4" l="1"/>
  <c r="K186" i="4"/>
  <c r="H48" i="2"/>
  <c r="I48" i="2" s="1"/>
  <c r="G127" i="4" l="1"/>
  <c r="H214" i="4" l="1"/>
  <c r="K214" i="4" s="1"/>
  <c r="L214" i="4" s="1"/>
  <c r="I226" i="4" l="1"/>
  <c r="J226" i="4"/>
  <c r="G151" i="4" l="1"/>
  <c r="H151" i="4"/>
  <c r="I151" i="4"/>
  <c r="J151" i="4"/>
  <c r="E38" i="3" l="1"/>
  <c r="I179" i="4" l="1"/>
  <c r="J179" i="4"/>
  <c r="H179" i="4"/>
  <c r="K179" i="4" l="1"/>
  <c r="L179" i="4" s="1"/>
  <c r="K393" i="4" l="1"/>
  <c r="L393" i="4" l="1"/>
  <c r="D37" i="3"/>
  <c r="E37" i="3"/>
  <c r="G223" i="4"/>
  <c r="H223" i="4"/>
  <c r="H226" i="4"/>
  <c r="K748" i="4" l="1"/>
  <c r="K747" i="4"/>
  <c r="K725" i="4"/>
  <c r="K714" i="4"/>
  <c r="K713" i="4"/>
  <c r="K790" i="4"/>
  <c r="K784" i="4"/>
  <c r="L784" i="4" s="1"/>
  <c r="G783" i="4"/>
  <c r="H783" i="4"/>
  <c r="I783" i="4"/>
  <c r="J783" i="4"/>
  <c r="F783" i="4"/>
  <c r="H738" i="4"/>
  <c r="K779" i="4"/>
  <c r="L779" i="4" s="1"/>
  <c r="I602" i="4" l="1"/>
  <c r="J602" i="4"/>
  <c r="H234" i="4"/>
  <c r="H232" i="4"/>
  <c r="I195" i="4"/>
  <c r="J195" i="4"/>
  <c r="H195" i="4"/>
  <c r="H174" i="4"/>
  <c r="I174" i="4"/>
  <c r="J174" i="4"/>
  <c r="H173" i="4"/>
  <c r="I173" i="4"/>
  <c r="J173" i="4"/>
  <c r="I217" i="4" l="1"/>
  <c r="J219" i="4"/>
  <c r="J217" i="4" s="1"/>
  <c r="H219" i="4"/>
  <c r="H217" i="4" s="1"/>
  <c r="G395" i="4"/>
  <c r="H395" i="4"/>
  <c r="I395" i="4"/>
  <c r="J395" i="4"/>
  <c r="F395" i="4"/>
  <c r="K399" i="4"/>
  <c r="K219" i="4" l="1"/>
  <c r="L219" i="4" s="1"/>
  <c r="L399" i="4"/>
  <c r="H136" i="4" l="1"/>
  <c r="I136" i="4"/>
  <c r="J136" i="4"/>
  <c r="H135" i="4"/>
  <c r="I135" i="4"/>
  <c r="J135" i="4"/>
  <c r="G199" i="4" l="1"/>
  <c r="H199" i="4"/>
  <c r="I199" i="4"/>
  <c r="J199" i="4"/>
  <c r="H629" i="4"/>
  <c r="K634" i="4"/>
  <c r="L634" i="4" s="1"/>
  <c r="K387" i="4"/>
  <c r="L387" i="4" s="1"/>
  <c r="H468" i="4"/>
  <c r="K476" i="4"/>
  <c r="H224" i="4"/>
  <c r="H220" i="4" s="1"/>
  <c r="I224" i="4"/>
  <c r="I220" i="4" s="1"/>
  <c r="J224" i="4"/>
  <c r="J220" i="4" s="1"/>
  <c r="H221" i="4"/>
  <c r="I221" i="4"/>
  <c r="J221" i="4"/>
  <c r="I205" i="4"/>
  <c r="J205" i="4"/>
  <c r="H205" i="4"/>
  <c r="K499" i="4"/>
  <c r="L499" i="4" s="1"/>
  <c r="K500" i="4"/>
  <c r="L500" i="4" s="1"/>
  <c r="I143" i="4"/>
  <c r="J143" i="4"/>
  <c r="I117" i="4"/>
  <c r="J117" i="4"/>
  <c r="K579" i="4"/>
  <c r="K578" i="4" s="1"/>
  <c r="K472" i="4"/>
  <c r="L472" i="4" s="1"/>
  <c r="H83" i="2"/>
  <c r="L579" i="4" l="1"/>
  <c r="L578" i="4"/>
  <c r="G39" i="3"/>
  <c r="E39" i="3"/>
  <c r="E36" i="3" s="1"/>
  <c r="F39" i="3"/>
  <c r="L476" i="4"/>
  <c r="K205" i="4"/>
  <c r="G38" i="3"/>
  <c r="F38" i="3"/>
  <c r="K117" i="4" l="1"/>
  <c r="L117" i="4" s="1"/>
  <c r="H93" i="2"/>
  <c r="I93" i="2" s="1"/>
  <c r="I96" i="2"/>
  <c r="H208" i="4" l="1"/>
  <c r="H204" i="4" s="1"/>
  <c r="I208" i="4"/>
  <c r="I204" i="4" s="1"/>
  <c r="J208" i="4"/>
  <c r="J204" i="4" s="1"/>
  <c r="I203" i="4"/>
  <c r="I200" i="4" s="1"/>
  <c r="J203" i="4"/>
  <c r="J200" i="4" s="1"/>
  <c r="H203" i="4"/>
  <c r="H201" i="4"/>
  <c r="H200" i="4" l="1"/>
  <c r="J184" i="4"/>
  <c r="H178" i="4"/>
  <c r="I178" i="4"/>
  <c r="J178" i="4"/>
  <c r="H177" i="4"/>
  <c r="I177" i="4"/>
  <c r="J177" i="4"/>
  <c r="H176" i="4"/>
  <c r="I176" i="4"/>
  <c r="J176" i="4"/>
  <c r="H162" i="4"/>
  <c r="I162" i="4"/>
  <c r="J162" i="4"/>
  <c r="H163" i="4"/>
  <c r="I163" i="4"/>
  <c r="J163" i="4"/>
  <c r="I170" i="4"/>
  <c r="J170" i="4"/>
  <c r="H164" i="4"/>
  <c r="I164" i="4"/>
  <c r="J164" i="4"/>
  <c r="H171" i="4"/>
  <c r="I171" i="4"/>
  <c r="J171" i="4"/>
  <c r="H161" i="4"/>
  <c r="I161" i="4"/>
  <c r="J161" i="4"/>
  <c r="H158" i="4"/>
  <c r="I158" i="4"/>
  <c r="J158" i="4"/>
  <c r="J157" i="4"/>
  <c r="H156" i="4"/>
  <c r="I156" i="4"/>
  <c r="J156" i="4"/>
  <c r="H155" i="4"/>
  <c r="I155" i="4"/>
  <c r="J155" i="4"/>
  <c r="H152" i="4"/>
  <c r="I152" i="4"/>
  <c r="J152" i="4"/>
  <c r="H147" i="4"/>
  <c r="I147" i="4"/>
  <c r="J147" i="4"/>
  <c r="H146" i="4"/>
  <c r="I146" i="4"/>
  <c r="J146" i="4"/>
  <c r="H145" i="4"/>
  <c r="I145" i="4"/>
  <c r="J145" i="4"/>
  <c r="H144" i="4"/>
  <c r="I144" i="4"/>
  <c r="J144" i="4"/>
  <c r="H143" i="4"/>
  <c r="H142" i="4"/>
  <c r="H141" i="4"/>
  <c r="H140" i="4"/>
  <c r="I139" i="4"/>
  <c r="J139" i="4"/>
  <c r="H139" i="4"/>
  <c r="H137" i="4"/>
  <c r="H126" i="4"/>
  <c r="H124" i="4"/>
  <c r="H123" i="4"/>
  <c r="H118" i="4"/>
  <c r="H116" i="4" s="1"/>
  <c r="I86" i="4"/>
  <c r="I85" i="4" s="1"/>
  <c r="J86" i="4"/>
  <c r="H86" i="4"/>
  <c r="I68" i="4"/>
  <c r="J68" i="4"/>
  <c r="I62" i="4"/>
  <c r="I61" i="4" s="1"/>
  <c r="J62" i="4"/>
  <c r="J61" i="4" s="1"/>
  <c r="I53" i="4"/>
  <c r="I52" i="4" s="1"/>
  <c r="J53" i="4"/>
  <c r="J52" i="4" s="1"/>
  <c r="I39" i="4"/>
  <c r="J39" i="4"/>
  <c r="K563" i="4"/>
  <c r="K551" i="4"/>
  <c r="I544" i="4"/>
  <c r="J544" i="4"/>
  <c r="K545" i="4"/>
  <c r="L545" i="4" s="1"/>
  <c r="K537" i="4"/>
  <c r="K529" i="4"/>
  <c r="K525" i="4"/>
  <c r="H160" i="4" l="1"/>
  <c r="J138" i="4"/>
  <c r="I138" i="4"/>
  <c r="H175" i="4"/>
  <c r="J175" i="4"/>
  <c r="I175" i="4"/>
  <c r="L529" i="4"/>
  <c r="L537" i="4"/>
  <c r="L525" i="4"/>
  <c r="K34" i="4"/>
  <c r="L34" i="4" s="1"/>
  <c r="L551" i="4"/>
  <c r="L563" i="4"/>
  <c r="H184" i="4"/>
  <c r="G37" i="3"/>
  <c r="G36" i="3" s="1"/>
  <c r="F37" i="3"/>
  <c r="F36" i="3" s="1"/>
  <c r="I184" i="4"/>
  <c r="K62" i="4"/>
  <c r="L62" i="4" s="1"/>
  <c r="J160" i="4"/>
  <c r="I160" i="4"/>
  <c r="K39" i="4"/>
  <c r="L39" i="4" s="1"/>
  <c r="K53" i="4"/>
  <c r="L53" i="4" s="1"/>
  <c r="K68" i="4"/>
  <c r="L68" i="4" s="1"/>
  <c r="K86" i="4"/>
  <c r="L86" i="4" s="1"/>
  <c r="H114" i="4"/>
  <c r="H111" i="4"/>
  <c r="H110" i="4"/>
  <c r="H109" i="4"/>
  <c r="H108" i="4"/>
  <c r="H107" i="4"/>
  <c r="H106" i="4"/>
  <c r="H105" i="4"/>
  <c r="H102" i="4" l="1"/>
  <c r="H101" i="4"/>
  <c r="H100" i="4"/>
  <c r="K295" i="4"/>
  <c r="L295" i="4" s="1"/>
  <c r="H98" i="4"/>
  <c r="G97" i="4"/>
  <c r="H97" i="4"/>
  <c r="H95" i="4"/>
  <c r="K389" i="4"/>
  <c r="L389" i="4" s="1"/>
  <c r="H88" i="4"/>
  <c r="H87" i="4"/>
  <c r="H84" i="4"/>
  <c r="H83" i="4"/>
  <c r="H82" i="4"/>
  <c r="G81" i="4"/>
  <c r="H81" i="4"/>
  <c r="H79" i="4"/>
  <c r="I79" i="4"/>
  <c r="J79" i="4"/>
  <c r="H78" i="4"/>
  <c r="I78" i="4"/>
  <c r="J78" i="4"/>
  <c r="H77" i="4"/>
  <c r="I77" i="4"/>
  <c r="J77" i="4"/>
  <c r="H76" i="4"/>
  <c r="I76" i="4"/>
  <c r="J76" i="4"/>
  <c r="H75" i="4"/>
  <c r="I75" i="4"/>
  <c r="J75" i="4"/>
  <c r="H74" i="4"/>
  <c r="H70" i="4"/>
  <c r="H69" i="4"/>
  <c r="H66" i="4"/>
  <c r="H64" i="4"/>
  <c r="H63" i="4"/>
  <c r="H60" i="4"/>
  <c r="H59" i="4"/>
  <c r="H57" i="4"/>
  <c r="H56" i="4"/>
  <c r="H55" i="4"/>
  <c r="H54" i="4"/>
  <c r="H51" i="4"/>
  <c r="I50" i="4"/>
  <c r="I38" i="4" s="1"/>
  <c r="J50" i="4"/>
  <c r="H50" i="4"/>
  <c r="H45" i="4"/>
  <c r="H44" i="4"/>
  <c r="H43" i="4"/>
  <c r="H42" i="4"/>
  <c r="H41" i="4"/>
  <c r="H40" i="4"/>
  <c r="H37" i="4"/>
  <c r="H36" i="4"/>
  <c r="H35" i="4"/>
  <c r="H21" i="4"/>
  <c r="H20" i="4"/>
  <c r="E14" i="3" s="1"/>
  <c r="H19" i="4"/>
  <c r="E13" i="3" s="1"/>
  <c r="E12" i="3"/>
  <c r="H17" i="4"/>
  <c r="H16" i="4"/>
  <c r="H52" i="4" l="1"/>
  <c r="H33" i="4"/>
  <c r="H38" i="4"/>
  <c r="J67" i="4"/>
  <c r="H61" i="4"/>
  <c r="I67" i="4"/>
  <c r="H67" i="4"/>
  <c r="H104" i="4" l="1"/>
  <c r="H85" i="4" s="1"/>
  <c r="H13" i="4"/>
  <c r="H12" i="4"/>
  <c r="G54" i="4" l="1"/>
  <c r="H14" i="4"/>
  <c r="G621" i="4"/>
  <c r="H621" i="4"/>
  <c r="G510" i="4" l="1"/>
  <c r="H510" i="4"/>
  <c r="G460" i="4" l="1"/>
  <c r="H460" i="4"/>
  <c r="G374" i="4"/>
  <c r="H374" i="4"/>
  <c r="G319" i="4"/>
  <c r="H319" i="4"/>
  <c r="G279" i="4"/>
  <c r="H279" i="4"/>
  <c r="F766" i="4" l="1"/>
  <c r="G766" i="4"/>
  <c r="H766" i="4"/>
  <c r="I766" i="4"/>
  <c r="F738" i="4"/>
  <c r="G738" i="4"/>
  <c r="F681" i="4"/>
  <c r="G681" i="4"/>
  <c r="F174" i="4"/>
  <c r="G174" i="4"/>
  <c r="F173" i="4"/>
  <c r="G173" i="4"/>
  <c r="F171" i="4"/>
  <c r="G171" i="4"/>
  <c r="F51" i="4"/>
  <c r="G51" i="4"/>
  <c r="F19" i="4"/>
  <c r="C13" i="3" s="1"/>
  <c r="G19" i="4"/>
  <c r="D13" i="3" s="1"/>
  <c r="D12" i="3"/>
  <c r="F621" i="4"/>
  <c r="F510" i="4"/>
  <c r="F491" i="4"/>
  <c r="C37" i="3" l="1"/>
  <c r="C38" i="3"/>
  <c r="F172" i="4"/>
  <c r="C34" i="3" s="1"/>
  <c r="G172" i="4"/>
  <c r="D34" i="3" s="1"/>
  <c r="F460" i="4"/>
  <c r="F374" i="4"/>
  <c r="F319" i="4"/>
  <c r="F279" i="4"/>
  <c r="D109" i="2" l="1"/>
  <c r="G158" i="4" l="1"/>
  <c r="F158" i="4"/>
  <c r="K482" i="4"/>
  <c r="L482" i="4" s="1"/>
  <c r="K158" i="4" l="1"/>
  <c r="L158" i="4" s="1"/>
  <c r="K488" i="4"/>
  <c r="L488" i="4" s="1"/>
  <c r="K170" i="4" l="1"/>
  <c r="L170" i="4" s="1"/>
  <c r="G226" i="4" l="1"/>
  <c r="F226" i="4"/>
  <c r="K358" i="4"/>
  <c r="L358" i="4" s="1"/>
  <c r="K226" i="4" l="1"/>
  <c r="L226" i="4" s="1"/>
  <c r="K223" i="4" l="1"/>
  <c r="I491" i="4" l="1"/>
  <c r="J491" i="4"/>
  <c r="H491" i="4"/>
  <c r="K493" i="4"/>
  <c r="L493" i="4" s="1"/>
  <c r="I172" i="4"/>
  <c r="J172" i="4"/>
  <c r="K174" i="4" l="1"/>
  <c r="L174" i="4" l="1"/>
  <c r="H86" i="2" l="1"/>
  <c r="I86" i="2" s="1"/>
  <c r="L159" i="4"/>
  <c r="I738" i="4"/>
  <c r="J738" i="4"/>
  <c r="J766" i="4" l="1"/>
  <c r="K781" i="4"/>
  <c r="L781" i="4" s="1"/>
  <c r="K782" i="4"/>
  <c r="L782" i="4" s="1"/>
  <c r="K778" i="4"/>
  <c r="L778" i="4" s="1"/>
  <c r="K688" i="4"/>
  <c r="L688" i="4" s="1"/>
  <c r="G687" i="4"/>
  <c r="H687" i="4"/>
  <c r="I687" i="4"/>
  <c r="J687" i="4"/>
  <c r="F687" i="4"/>
  <c r="K687" i="4" l="1"/>
  <c r="L687" i="4" s="1"/>
  <c r="I374" i="4"/>
  <c r="J374" i="4"/>
  <c r="K378" i="4"/>
  <c r="L378" i="4" s="1"/>
  <c r="G743" i="4" l="1"/>
  <c r="H111" i="2" l="1"/>
  <c r="H110" i="2"/>
  <c r="H102" i="2"/>
  <c r="I102" i="2" s="1"/>
  <c r="H85" i="2"/>
  <c r="I85" i="2" l="1"/>
  <c r="E38" i="2" l="1"/>
  <c r="G38" i="2"/>
  <c r="K490" i="4" l="1"/>
  <c r="L490" i="4" s="1"/>
  <c r="J38" i="4"/>
  <c r="K626" i="4"/>
  <c r="L626" i="4" s="1"/>
  <c r="K515" i="4"/>
  <c r="L515" i="4" s="1"/>
  <c r="K465" i="4"/>
  <c r="L465" i="4" s="1"/>
  <c r="K423" i="4"/>
  <c r="L423" i="4" s="1"/>
  <c r="K379" i="4"/>
  <c r="L379" i="4" s="1"/>
  <c r="K323" i="4"/>
  <c r="L323" i="4" s="1"/>
  <c r="K284" i="4"/>
  <c r="L284" i="4" s="1"/>
  <c r="K257" i="4"/>
  <c r="L257" i="4" s="1"/>
  <c r="L185" i="4" l="1"/>
  <c r="H37" i="3"/>
  <c r="K806" i="4"/>
  <c r="K717" i="4"/>
  <c r="K718" i="4"/>
  <c r="K719" i="4"/>
  <c r="K720" i="4"/>
  <c r="L720" i="4" s="1"/>
  <c r="K721" i="4"/>
  <c r="K722" i="4"/>
  <c r="K716" i="4"/>
  <c r="K669" i="4"/>
  <c r="L669" i="4" s="1"/>
  <c r="K19" i="4"/>
  <c r="K715" i="4" l="1"/>
  <c r="L806" i="4"/>
  <c r="L19" i="4"/>
  <c r="H13" i="3"/>
  <c r="J37" i="3"/>
  <c r="I37" i="3"/>
  <c r="K304" i="4"/>
  <c r="K181" i="4" s="1"/>
  <c r="L181" i="4" s="1"/>
  <c r="L304" i="4" l="1"/>
  <c r="I13" i="3"/>
  <c r="J13" i="3"/>
  <c r="K756" i="4"/>
  <c r="L756" i="4" l="1"/>
  <c r="K737" i="4"/>
  <c r="L737" i="4" s="1"/>
  <c r="L599" i="4" l="1"/>
  <c r="H38" i="3" l="1"/>
  <c r="L186" i="4"/>
  <c r="H172" i="4"/>
  <c r="K492" i="4"/>
  <c r="K491" i="4" s="1"/>
  <c r="K45" i="4"/>
  <c r="F45" i="4"/>
  <c r="H103" i="2"/>
  <c r="I103" i="2" l="1"/>
  <c r="J38" i="3"/>
  <c r="I38" i="3"/>
  <c r="L491" i="4"/>
  <c r="L492" i="4"/>
  <c r="K173" i="4"/>
  <c r="E34" i="3"/>
  <c r="F34" i="3"/>
  <c r="G34" i="3"/>
  <c r="K171" i="4"/>
  <c r="L171" i="4" s="1"/>
  <c r="L173" i="4" l="1"/>
  <c r="K172" i="4"/>
  <c r="L172" i="4" l="1"/>
  <c r="H34" i="3"/>
  <c r="K802" i="4"/>
  <c r="K801" i="4"/>
  <c r="J34" i="3" l="1"/>
  <c r="I34" i="3"/>
  <c r="L741" i="4" l="1"/>
  <c r="F12" i="3"/>
  <c r="G12" i="3"/>
  <c r="I507" i="4"/>
  <c r="J507" i="4"/>
  <c r="I510" i="4"/>
  <c r="K604" i="4" l="1"/>
  <c r="K206" i="4" s="1"/>
  <c r="K606" i="4"/>
  <c r="K609" i="4"/>
  <c r="K603" i="4"/>
  <c r="K564" i="4"/>
  <c r="K565" i="4"/>
  <c r="K566" i="4"/>
  <c r="K568" i="4"/>
  <c r="K569" i="4"/>
  <c r="K570" i="4"/>
  <c r="K571" i="4"/>
  <c r="K560" i="4"/>
  <c r="K561" i="4"/>
  <c r="K559" i="4"/>
  <c r="K552" i="4"/>
  <c r="K553" i="4"/>
  <c r="K554" i="4"/>
  <c r="K555" i="4"/>
  <c r="K72" i="4" s="1"/>
  <c r="K556" i="4"/>
  <c r="K557" i="4"/>
  <c r="K546" i="4"/>
  <c r="K547" i="4"/>
  <c r="K540" i="4"/>
  <c r="K541" i="4"/>
  <c r="K542" i="4"/>
  <c r="K58" i="4" s="1"/>
  <c r="K543" i="4"/>
  <c r="K530" i="4"/>
  <c r="K531" i="4"/>
  <c r="K532" i="4"/>
  <c r="K533" i="4"/>
  <c r="K534" i="4"/>
  <c r="K535" i="4"/>
  <c r="K526" i="4"/>
  <c r="K527" i="4"/>
  <c r="K523" i="4"/>
  <c r="G439" i="4"/>
  <c r="H439" i="4"/>
  <c r="I439" i="4"/>
  <c r="J439" i="4"/>
  <c r="F439" i="4"/>
  <c r="I319" i="4"/>
  <c r="J319" i="4"/>
  <c r="K302" i="4"/>
  <c r="L302" i="4" s="1"/>
  <c r="J105" i="4"/>
  <c r="J85" i="4" s="1"/>
  <c r="K575" i="4"/>
  <c r="L575" i="4" s="1"/>
  <c r="K576" i="4"/>
  <c r="L576" i="4" s="1"/>
  <c r="K577" i="4"/>
  <c r="L577" i="4" s="1"/>
  <c r="K390" i="4"/>
  <c r="K528" i="4" l="1"/>
  <c r="K524" i="4"/>
  <c r="K550" i="4"/>
  <c r="K544" i="4"/>
  <c r="L390" i="4"/>
  <c r="L535" i="4" l="1"/>
  <c r="G201" i="4" l="1"/>
  <c r="F201" i="4"/>
  <c r="K683" i="4"/>
  <c r="L683" i="4" s="1"/>
  <c r="K670" i="4"/>
  <c r="L670" i="4" s="1"/>
  <c r="H681" i="4"/>
  <c r="K754" i="4"/>
  <c r="L754" i="4" s="1"/>
  <c r="L790" i="4"/>
  <c r="K770" i="4"/>
  <c r="L770" i="4" s="1"/>
  <c r="K771" i="4"/>
  <c r="K772" i="4"/>
  <c r="L772" i="4" s="1"/>
  <c r="K773" i="4"/>
  <c r="L773" i="4" s="1"/>
  <c r="K774" i="4"/>
  <c r="L774" i="4" s="1"/>
  <c r="K775" i="4"/>
  <c r="L775" i="4" s="1"/>
  <c r="K776" i="4"/>
  <c r="L776" i="4" s="1"/>
  <c r="K777" i="4"/>
  <c r="L777" i="4" s="1"/>
  <c r="K572" i="4"/>
  <c r="K574" i="4"/>
  <c r="K549" i="4"/>
  <c r="K538" i="4"/>
  <c r="K539" i="4"/>
  <c r="K522" i="4"/>
  <c r="K519" i="4"/>
  <c r="K397" i="4"/>
  <c r="L397" i="4" s="1"/>
  <c r="K536" i="4" l="1"/>
  <c r="K562" i="4"/>
  <c r="L771" i="4"/>
  <c r="H115" i="4"/>
  <c r="E10" i="3" l="1"/>
  <c r="E11" i="3"/>
  <c r="E9" i="3" l="1"/>
  <c r="K20" i="4"/>
  <c r="E8" i="2" l="1"/>
  <c r="E7" i="2" s="1"/>
  <c r="E79" i="2"/>
  <c r="E29" i="2"/>
  <c r="E22" i="2"/>
  <c r="G13" i="4" l="1"/>
  <c r="G12" i="4"/>
  <c r="G232" i="4"/>
  <c r="G224" i="4"/>
  <c r="G221" i="4"/>
  <c r="G217" i="4"/>
  <c r="G208" i="4"/>
  <c r="G204" i="4" s="1"/>
  <c r="G203" i="4"/>
  <c r="G200" i="4" s="1"/>
  <c r="G195" i="4"/>
  <c r="G190" i="4"/>
  <c r="G189" i="4" s="1"/>
  <c r="G178" i="4"/>
  <c r="G177" i="4"/>
  <c r="G176" i="4"/>
  <c r="G164" i="4"/>
  <c r="G163" i="4"/>
  <c r="G162" i="4"/>
  <c r="G161" i="4"/>
  <c r="G160" i="4" s="1"/>
  <c r="G157" i="4"/>
  <c r="G156" i="4"/>
  <c r="G155" i="4"/>
  <c r="G152" i="4"/>
  <c r="G147" i="4"/>
  <c r="G146" i="4"/>
  <c r="G145" i="4"/>
  <c r="G138" i="4" s="1"/>
  <c r="G144" i="4"/>
  <c r="G143" i="4"/>
  <c r="G142" i="4"/>
  <c r="G141" i="4"/>
  <c r="G140" i="4"/>
  <c r="G139" i="4"/>
  <c r="G137" i="4"/>
  <c r="G136" i="4"/>
  <c r="G135" i="4"/>
  <c r="G126" i="4"/>
  <c r="G124" i="4"/>
  <c r="G123" i="4"/>
  <c r="G118" i="4"/>
  <c r="G116" i="4" s="1"/>
  <c r="G114" i="4"/>
  <c r="G111" i="4"/>
  <c r="G110" i="4"/>
  <c r="G109" i="4"/>
  <c r="G108" i="4"/>
  <c r="G107" i="4"/>
  <c r="G106" i="4"/>
  <c r="G105" i="4"/>
  <c r="G104" i="4"/>
  <c r="G85" i="4" s="1"/>
  <c r="G102" i="4"/>
  <c r="G101" i="4"/>
  <c r="G100" i="4"/>
  <c r="G98" i="4"/>
  <c r="G88" i="4"/>
  <c r="G87" i="4"/>
  <c r="G84" i="4"/>
  <c r="G83" i="4"/>
  <c r="G82" i="4"/>
  <c r="G79" i="4"/>
  <c r="G78" i="4"/>
  <c r="G77" i="4"/>
  <c r="G76" i="4"/>
  <c r="G75" i="4"/>
  <c r="G74" i="4"/>
  <c r="G70" i="4"/>
  <c r="G69" i="4"/>
  <c r="G66" i="4"/>
  <c r="G64" i="4"/>
  <c r="G63" i="4"/>
  <c r="G60" i="4"/>
  <c r="G57" i="4"/>
  <c r="G56" i="4"/>
  <c r="G55" i="4"/>
  <c r="G50" i="4"/>
  <c r="G44" i="4"/>
  <c r="G43" i="4"/>
  <c r="G42" i="4"/>
  <c r="G41" i="4"/>
  <c r="G40" i="4"/>
  <c r="G37" i="4"/>
  <c r="G36" i="4"/>
  <c r="G35" i="4"/>
  <c r="G23" i="4"/>
  <c r="D18" i="3" s="1"/>
  <c r="G21" i="4"/>
  <c r="G20" i="4"/>
  <c r="D14" i="3" s="1"/>
  <c r="G17" i="4"/>
  <c r="G16" i="4"/>
  <c r="G175" i="4" l="1"/>
  <c r="G220" i="4"/>
  <c r="G121" i="4"/>
  <c r="D39" i="3"/>
  <c r="D36" i="3" s="1"/>
  <c r="G33" i="4"/>
  <c r="G61" i="4"/>
  <c r="D24" i="3" s="1"/>
  <c r="G67" i="4"/>
  <c r="G52" i="4"/>
  <c r="G38" i="4"/>
  <c r="G14" i="4"/>
  <c r="G629" i="4"/>
  <c r="G627" i="4"/>
  <c r="G618" i="4"/>
  <c r="G617" i="4" l="1"/>
  <c r="G184" i="4"/>
  <c r="G507" i="4"/>
  <c r="G558" i="4"/>
  <c r="G260" i="4"/>
  <c r="C106" i="2" l="1"/>
  <c r="C105" i="2" s="1"/>
  <c r="D22" i="2"/>
  <c r="F22" i="2"/>
  <c r="G22" i="2"/>
  <c r="C22" i="2"/>
  <c r="D8" i="2"/>
  <c r="F21" i="4" l="1"/>
  <c r="F20" i="4"/>
  <c r="C14" i="3" s="1"/>
  <c r="F44" i="4"/>
  <c r="F223" i="4" l="1"/>
  <c r="F208" i="4"/>
  <c r="F111" i="4"/>
  <c r="F105" i="4"/>
  <c r="F104" i="4"/>
  <c r="F101" i="4"/>
  <c r="F97" i="4"/>
  <c r="F88" i="4"/>
  <c r="F87" i="4"/>
  <c r="F83" i="4"/>
  <c r="F82" i="4"/>
  <c r="F81" i="4"/>
  <c r="F74" i="4"/>
  <c r="F70" i="4"/>
  <c r="F69" i="4"/>
  <c r="F64" i="4"/>
  <c r="F63" i="4"/>
  <c r="F59" i="4"/>
  <c r="F57" i="4"/>
  <c r="F56" i="4"/>
  <c r="F55" i="4"/>
  <c r="F54" i="4"/>
  <c r="F43" i="4"/>
  <c r="F41" i="4"/>
  <c r="F40" i="4"/>
  <c r="F36" i="4"/>
  <c r="F35" i="4"/>
  <c r="F29" i="4"/>
  <c r="F25" i="4" s="1"/>
  <c r="L603" i="4"/>
  <c r="L604" i="4"/>
  <c r="L606" i="4"/>
  <c r="L609" i="4"/>
  <c r="L569" i="4"/>
  <c r="L570" i="4"/>
  <c r="L571" i="4"/>
  <c r="L564" i="4"/>
  <c r="L565" i="4"/>
  <c r="L566" i="4"/>
  <c r="F61" i="4" l="1"/>
  <c r="L559" i="4"/>
  <c r="L560" i="4"/>
  <c r="L561" i="4"/>
  <c r="H558" i="4"/>
  <c r="I558" i="4"/>
  <c r="J558" i="4"/>
  <c r="K558" i="4"/>
  <c r="F558" i="4"/>
  <c r="L552" i="4"/>
  <c r="L553" i="4"/>
  <c r="L554" i="4"/>
  <c r="L555" i="4"/>
  <c r="L556" i="4"/>
  <c r="L557" i="4"/>
  <c r="L546" i="4"/>
  <c r="L547" i="4"/>
  <c r="G548" i="4"/>
  <c r="H548" i="4"/>
  <c r="I548" i="4"/>
  <c r="J548" i="4"/>
  <c r="F548" i="4"/>
  <c r="L540" i="4"/>
  <c r="L541" i="4"/>
  <c r="L542" i="4"/>
  <c r="L543" i="4"/>
  <c r="L530" i="4"/>
  <c r="L531" i="4"/>
  <c r="L532" i="4"/>
  <c r="L533" i="4"/>
  <c r="L534" i="4"/>
  <c r="L523" i="4"/>
  <c r="L526" i="4"/>
  <c r="L527" i="4"/>
  <c r="G521" i="4"/>
  <c r="H521" i="4"/>
  <c r="I521" i="4"/>
  <c r="J521" i="4"/>
  <c r="F521" i="4"/>
  <c r="K516" i="4"/>
  <c r="L516" i="4" s="1"/>
  <c r="K517" i="4"/>
  <c r="L517" i="4" s="1"/>
  <c r="J510" i="4"/>
  <c r="G520" i="4" l="1"/>
  <c r="H520" i="4"/>
  <c r="J520" i="4"/>
  <c r="I520" i="4"/>
  <c r="F520" i="4"/>
  <c r="L524" i="4"/>
  <c r="L550" i="4"/>
  <c r="L558" i="4"/>
  <c r="L528" i="4"/>
  <c r="L544" i="4"/>
  <c r="F23" i="4" l="1"/>
  <c r="F16" i="4"/>
  <c r="F17" i="4"/>
  <c r="F13" i="4"/>
  <c r="F12" i="4"/>
  <c r="F14" i="4" l="1"/>
  <c r="F234" i="4"/>
  <c r="F232" i="4"/>
  <c r="F224" i="4"/>
  <c r="F220" i="4" s="1"/>
  <c r="F218" i="4"/>
  <c r="F217" i="4" s="1"/>
  <c r="F204" i="4"/>
  <c r="F203" i="4"/>
  <c r="F200" i="4" s="1"/>
  <c r="F199" i="4"/>
  <c r="F195" i="4"/>
  <c r="F190" i="4"/>
  <c r="F189" i="4" s="1"/>
  <c r="F176" i="4"/>
  <c r="F177" i="4"/>
  <c r="F178" i="4"/>
  <c r="F161" i="4"/>
  <c r="F162" i="4"/>
  <c r="F163" i="4"/>
  <c r="F164" i="4"/>
  <c r="F155" i="4"/>
  <c r="F147" i="4"/>
  <c r="F151" i="4"/>
  <c r="F152" i="4"/>
  <c r="F156" i="4"/>
  <c r="F157" i="4"/>
  <c r="F144" i="4"/>
  <c r="F145" i="4"/>
  <c r="F146" i="4"/>
  <c r="F143" i="4"/>
  <c r="F139" i="4"/>
  <c r="F140" i="4"/>
  <c r="F141" i="4"/>
  <c r="F142" i="4"/>
  <c r="F137" i="4"/>
  <c r="F136" i="4"/>
  <c r="F135" i="4"/>
  <c r="F126" i="4"/>
  <c r="F124" i="4"/>
  <c r="F123" i="4"/>
  <c r="I123" i="4"/>
  <c r="I121" i="4" s="1"/>
  <c r="F118" i="4"/>
  <c r="F116" i="4" s="1"/>
  <c r="F102" i="4"/>
  <c r="F106" i="4"/>
  <c r="F107" i="4"/>
  <c r="F108" i="4"/>
  <c r="F109" i="4"/>
  <c r="F110" i="4"/>
  <c r="F98" i="4"/>
  <c r="F100" i="4"/>
  <c r="F84" i="4"/>
  <c r="F75" i="4"/>
  <c r="F76" i="4"/>
  <c r="F77" i="4"/>
  <c r="F78" i="4"/>
  <c r="F79" i="4"/>
  <c r="F66" i="4"/>
  <c r="F60" i="4"/>
  <c r="F52" i="4" s="1"/>
  <c r="F50" i="4"/>
  <c r="F42" i="4"/>
  <c r="F37" i="4"/>
  <c r="F33" i="4" s="1"/>
  <c r="F260" i="4"/>
  <c r="F175" i="4" l="1"/>
  <c r="F138" i="4"/>
  <c r="F160" i="4"/>
  <c r="F85" i="4"/>
  <c r="F121" i="4"/>
  <c r="F67" i="4"/>
  <c r="F38" i="4"/>
  <c r="C39" i="3"/>
  <c r="C36" i="3" s="1"/>
  <c r="F184" i="4"/>
  <c r="J14" i="4" l="1"/>
  <c r="I14" i="4"/>
  <c r="K51" i="4"/>
  <c r="L51" i="4" s="1"/>
  <c r="H260" i="4" l="1"/>
  <c r="H316" i="4"/>
  <c r="H251" i="4"/>
  <c r="L572" i="4"/>
  <c r="I118" i="4"/>
  <c r="I116" i="4" s="1"/>
  <c r="J118" i="4"/>
  <c r="J116" i="4" s="1"/>
  <c r="K652" i="4"/>
  <c r="K649" i="4" s="1"/>
  <c r="I115" i="4" l="1"/>
  <c r="L652" i="4"/>
  <c r="K633" i="4"/>
  <c r="L633" i="4" s="1"/>
  <c r="L539" i="4"/>
  <c r="K471" i="4"/>
  <c r="L471" i="4" s="1"/>
  <c r="K429" i="4"/>
  <c r="L429" i="4" s="1"/>
  <c r="K386" i="4"/>
  <c r="L386" i="4" s="1"/>
  <c r="K330" i="4"/>
  <c r="L330" i="4" s="1"/>
  <c r="K291" i="4"/>
  <c r="L291" i="4" s="1"/>
  <c r="K263" i="4"/>
  <c r="L263" i="4" s="1"/>
  <c r="K102" i="4" l="1"/>
  <c r="L102" i="4" s="1"/>
  <c r="K111" i="4" l="1"/>
  <c r="L111" i="4" s="1"/>
  <c r="F11" i="3" l="1"/>
  <c r="G11" i="3"/>
  <c r="F10" i="3"/>
  <c r="G10" i="3"/>
  <c r="H107" i="2" l="1"/>
  <c r="H106" i="2" s="1"/>
  <c r="E106" i="2"/>
  <c r="I107" i="2" l="1"/>
  <c r="G749" i="4" l="1"/>
  <c r="H749" i="4"/>
  <c r="I749" i="4"/>
  <c r="J749" i="4"/>
  <c r="F749" i="4"/>
  <c r="K355" i="4" l="1"/>
  <c r="L355" i="4" l="1"/>
  <c r="L223" i="4"/>
  <c r="K221" i="4"/>
  <c r="L221" i="4" l="1"/>
  <c r="K487" i="4" l="1"/>
  <c r="L487" i="4" s="1"/>
  <c r="K486" i="4"/>
  <c r="L486" i="4" s="1"/>
  <c r="K354" i="4" l="1"/>
  <c r="L354" i="4" l="1"/>
  <c r="K203" i="4"/>
  <c r="L203" i="4" s="1"/>
  <c r="G115" i="4" l="1"/>
  <c r="D31" i="3"/>
  <c r="J123" i="4" l="1"/>
  <c r="J121" i="4" s="1"/>
  <c r="D29" i="2" l="1"/>
  <c r="D7" i="2"/>
  <c r="F29" i="2" l="1"/>
  <c r="H32" i="2"/>
  <c r="I32" i="2" s="1"/>
  <c r="K127" i="4" l="1"/>
  <c r="L127" i="4" s="1"/>
  <c r="L122" i="4"/>
  <c r="K619" i="4" l="1"/>
  <c r="L619" i="4" s="1"/>
  <c r="K620" i="4"/>
  <c r="L620" i="4" s="1"/>
  <c r="K622" i="4"/>
  <c r="L622" i="4" s="1"/>
  <c r="K623" i="4"/>
  <c r="L623" i="4" s="1"/>
  <c r="K624" i="4"/>
  <c r="L624" i="4" s="1"/>
  <c r="K625" i="4"/>
  <c r="L625" i="4" s="1"/>
  <c r="K628" i="4"/>
  <c r="L628" i="4" s="1"/>
  <c r="K630" i="4"/>
  <c r="L630" i="4" s="1"/>
  <c r="K631" i="4"/>
  <c r="L631" i="4" s="1"/>
  <c r="K632" i="4"/>
  <c r="L632" i="4" s="1"/>
  <c r="K635" i="4"/>
  <c r="L635" i="4" s="1"/>
  <c r="K636" i="4"/>
  <c r="L636" i="4" s="1"/>
  <c r="K637" i="4"/>
  <c r="L637" i="4" s="1"/>
  <c r="K638" i="4"/>
  <c r="L638" i="4" s="1"/>
  <c r="K639" i="4"/>
  <c r="L639" i="4" s="1"/>
  <c r="K640" i="4"/>
  <c r="L640" i="4" s="1"/>
  <c r="K643" i="4"/>
  <c r="K644" i="4"/>
  <c r="L644" i="4" s="1"/>
  <c r="K508" i="4"/>
  <c r="L508" i="4" s="1"/>
  <c r="K509" i="4"/>
  <c r="L509" i="4" s="1"/>
  <c r="K511" i="4"/>
  <c r="K512" i="4"/>
  <c r="L512" i="4" s="1"/>
  <c r="K513" i="4"/>
  <c r="L513" i="4" s="1"/>
  <c r="K514" i="4"/>
  <c r="L514" i="4" s="1"/>
  <c r="L519" i="4"/>
  <c r="L574" i="4"/>
  <c r="K582" i="4"/>
  <c r="K583" i="4"/>
  <c r="L583" i="4" s="1"/>
  <c r="K584" i="4"/>
  <c r="L584" i="4" s="1"/>
  <c r="K586" i="4"/>
  <c r="K588" i="4"/>
  <c r="L588" i="4" s="1"/>
  <c r="K589" i="4"/>
  <c r="L589" i="4" s="1"/>
  <c r="K590" i="4"/>
  <c r="L590" i="4" s="1"/>
  <c r="K591" i="4"/>
  <c r="L591" i="4" s="1"/>
  <c r="K592" i="4"/>
  <c r="L592" i="4" s="1"/>
  <c r="K596" i="4"/>
  <c r="L596" i="4" s="1"/>
  <c r="K597" i="4"/>
  <c r="L597" i="4" s="1"/>
  <c r="K610" i="4"/>
  <c r="K602" i="4" s="1"/>
  <c r="K458" i="4"/>
  <c r="L458" i="4" s="1"/>
  <c r="K459" i="4"/>
  <c r="L459" i="4" s="1"/>
  <c r="K461" i="4"/>
  <c r="L461" i="4" s="1"/>
  <c r="K462" i="4"/>
  <c r="L462" i="4" s="1"/>
  <c r="K463" i="4"/>
  <c r="L463" i="4" s="1"/>
  <c r="K467" i="4"/>
  <c r="L467" i="4" s="1"/>
  <c r="K469" i="4"/>
  <c r="L469" i="4" s="1"/>
  <c r="K470" i="4"/>
  <c r="L470" i="4" s="1"/>
  <c r="K473" i="4"/>
  <c r="L473" i="4" s="1"/>
  <c r="K474" i="4"/>
  <c r="L474" i="4" s="1"/>
  <c r="K475" i="4"/>
  <c r="L475" i="4" s="1"/>
  <c r="K479" i="4"/>
  <c r="K480" i="4"/>
  <c r="L480" i="4" s="1"/>
  <c r="K481" i="4"/>
  <c r="L481" i="4" s="1"/>
  <c r="K484" i="4"/>
  <c r="K485" i="4"/>
  <c r="L485" i="4" s="1"/>
  <c r="K495" i="4"/>
  <c r="K494" i="4" s="1"/>
  <c r="K498" i="4"/>
  <c r="K497" i="4" s="1"/>
  <c r="K416" i="4"/>
  <c r="L416" i="4" s="1"/>
  <c r="K417" i="4"/>
  <c r="L417" i="4" s="1"/>
  <c r="K419" i="4"/>
  <c r="K420" i="4"/>
  <c r="L420" i="4" s="1"/>
  <c r="K421" i="4"/>
  <c r="L421" i="4" s="1"/>
  <c r="K425" i="4"/>
  <c r="L425" i="4" s="1"/>
  <c r="K427" i="4"/>
  <c r="K428" i="4"/>
  <c r="L428" i="4" s="1"/>
  <c r="K430" i="4"/>
  <c r="L430" i="4" s="1"/>
  <c r="K431" i="4"/>
  <c r="L431" i="4" s="1"/>
  <c r="K432" i="4"/>
  <c r="L432" i="4" s="1"/>
  <c r="K434" i="4"/>
  <c r="L434" i="4" s="1"/>
  <c r="K435" i="4"/>
  <c r="K436" i="4"/>
  <c r="L436" i="4" s="1"/>
  <c r="K438" i="4"/>
  <c r="L438" i="4" s="1"/>
  <c r="K440" i="4"/>
  <c r="K441" i="4"/>
  <c r="L441" i="4" s="1"/>
  <c r="K442" i="4"/>
  <c r="L442" i="4" s="1"/>
  <c r="K444" i="4"/>
  <c r="L444" i="4" s="1"/>
  <c r="K446" i="4"/>
  <c r="L446" i="4" s="1"/>
  <c r="K372" i="4"/>
  <c r="L372" i="4" s="1"/>
  <c r="K373" i="4"/>
  <c r="L373" i="4" s="1"/>
  <c r="K375" i="4"/>
  <c r="K376" i="4"/>
  <c r="K377" i="4"/>
  <c r="L377" i="4" s="1"/>
  <c r="K381" i="4"/>
  <c r="L381" i="4" s="1"/>
  <c r="K383" i="4"/>
  <c r="K384" i="4"/>
  <c r="L384" i="4" s="1"/>
  <c r="K385" i="4"/>
  <c r="L385" i="4" s="1"/>
  <c r="K391" i="4"/>
  <c r="L391" i="4" s="1"/>
  <c r="K396" i="4"/>
  <c r="K398" i="4"/>
  <c r="K317" i="4"/>
  <c r="L317" i="4" s="1"/>
  <c r="K318" i="4"/>
  <c r="L318" i="4" s="1"/>
  <c r="K320" i="4"/>
  <c r="K321" i="4"/>
  <c r="L321" i="4" s="1"/>
  <c r="K322" i="4"/>
  <c r="L322" i="4" s="1"/>
  <c r="K325" i="4"/>
  <c r="L325" i="4" s="1"/>
  <c r="K327" i="4"/>
  <c r="K328" i="4"/>
  <c r="L328" i="4" s="1"/>
  <c r="K329" i="4"/>
  <c r="L329" i="4" s="1"/>
  <c r="K332" i="4"/>
  <c r="K333" i="4"/>
  <c r="L333" i="4" s="1"/>
  <c r="K334" i="4"/>
  <c r="L334" i="4" s="1"/>
  <c r="K335" i="4"/>
  <c r="L335" i="4" s="1"/>
  <c r="K336" i="4"/>
  <c r="L336" i="4" s="1"/>
  <c r="K337" i="4"/>
  <c r="L337" i="4" s="1"/>
  <c r="K338" i="4"/>
  <c r="L338" i="4" s="1"/>
  <c r="K339" i="4"/>
  <c r="L339" i="4" s="1"/>
  <c r="K340" i="4"/>
  <c r="K341" i="4"/>
  <c r="L341" i="4" s="1"/>
  <c r="K342" i="4"/>
  <c r="L342" i="4" s="1"/>
  <c r="K348" i="4"/>
  <c r="K349" i="4"/>
  <c r="L349" i="4" s="1"/>
  <c r="K357" i="4"/>
  <c r="K353" i="4" s="1"/>
  <c r="K277" i="4"/>
  <c r="L277" i="4" s="1"/>
  <c r="K278" i="4"/>
  <c r="L278" i="4" s="1"/>
  <c r="K280" i="4"/>
  <c r="K281" i="4"/>
  <c r="L281" i="4" s="1"/>
  <c r="K282" i="4"/>
  <c r="L282" i="4" s="1"/>
  <c r="K283" i="4"/>
  <c r="K286" i="4"/>
  <c r="L286" i="4" s="1"/>
  <c r="K288" i="4"/>
  <c r="K289" i="4"/>
  <c r="L289" i="4" s="1"/>
  <c r="K290" i="4"/>
  <c r="L290" i="4" s="1"/>
  <c r="K293" i="4"/>
  <c r="L293" i="4" s="1"/>
  <c r="K294" i="4"/>
  <c r="L294" i="4" s="1"/>
  <c r="K296" i="4"/>
  <c r="L296" i="4" s="1"/>
  <c r="K297" i="4"/>
  <c r="L297" i="4" s="1"/>
  <c r="K298" i="4"/>
  <c r="K300" i="4"/>
  <c r="L301" i="4"/>
  <c r="K308" i="4"/>
  <c r="L308" i="4" s="1"/>
  <c r="K253" i="4"/>
  <c r="L253" i="4" s="1"/>
  <c r="K255" i="4"/>
  <c r="K256" i="4"/>
  <c r="L256" i="4" s="1"/>
  <c r="K259" i="4"/>
  <c r="L259" i="4" s="1"/>
  <c r="K261" i="4"/>
  <c r="L261" i="4" s="1"/>
  <c r="K262" i="4"/>
  <c r="L262" i="4" s="1"/>
  <c r="K264" i="4"/>
  <c r="K265" i="4"/>
  <c r="L265" i="4" s="1"/>
  <c r="K266" i="4"/>
  <c r="L266" i="4" s="1"/>
  <c r="K268" i="4"/>
  <c r="K252" i="4"/>
  <c r="L252" i="4" s="1"/>
  <c r="G445" i="4"/>
  <c r="H445" i="4"/>
  <c r="I445" i="4"/>
  <c r="J445" i="4"/>
  <c r="F445" i="4"/>
  <c r="K97" i="4"/>
  <c r="L97" i="4" s="1"/>
  <c r="K483" i="4" l="1"/>
  <c r="K345" i="4"/>
  <c r="L340" i="4"/>
  <c r="K106" i="4"/>
  <c r="K642" i="4"/>
  <c r="K418" i="4"/>
  <c r="K18" i="4"/>
  <c r="H12" i="3" s="1"/>
  <c r="L398" i="4"/>
  <c r="K207" i="4"/>
  <c r="K581" i="4"/>
  <c r="L581" i="4" s="1"/>
  <c r="K287" i="4"/>
  <c r="K382" i="4"/>
  <c r="K326" i="4"/>
  <c r="K315" i="4" s="1"/>
  <c r="L348" i="4"/>
  <c r="L357" i="4"/>
  <c r="L586" i="4"/>
  <c r="L427" i="4"/>
  <c r="K426" i="4"/>
  <c r="L643" i="4"/>
  <c r="L280" i="4"/>
  <c r="K15" i="4"/>
  <c r="L255" i="4"/>
  <c r="K254" i="4"/>
  <c r="L332" i="4"/>
  <c r="L582" i="4"/>
  <c r="K477" i="4"/>
  <c r="L264" i="4"/>
  <c r="K89" i="4"/>
  <c r="K99" i="4"/>
  <c r="L484" i="4"/>
  <c r="L300" i="4"/>
  <c r="L268" i="4"/>
  <c r="K151" i="4"/>
  <c r="L151" i="4" s="1"/>
  <c r="K395" i="4"/>
  <c r="L479" i="4"/>
  <c r="L298" i="4"/>
  <c r="L288" i="4"/>
  <c r="L376" i="4"/>
  <c r="K374" i="4"/>
  <c r="L498" i="4"/>
  <c r="K319" i="4"/>
  <c r="K510" i="4"/>
  <c r="L495" i="4"/>
  <c r="L610" i="4"/>
  <c r="L440" i="4"/>
  <c r="K439" i="4"/>
  <c r="L320" i="4"/>
  <c r="L283" i="4"/>
  <c r="L419" i="4"/>
  <c r="L327" i="4"/>
  <c r="L435" i="4"/>
  <c r="L383" i="4"/>
  <c r="L396" i="4"/>
  <c r="L375" i="4"/>
  <c r="L562" i="4"/>
  <c r="L568" i="4"/>
  <c r="L549" i="4"/>
  <c r="K548" i="4"/>
  <c r="L548" i="4" s="1"/>
  <c r="L538" i="4"/>
  <c r="L536" i="4"/>
  <c r="L522" i="4"/>
  <c r="K521" i="4"/>
  <c r="L521" i="4" s="1"/>
  <c r="L511" i="4"/>
  <c r="K445" i="4"/>
  <c r="L445" i="4" s="1"/>
  <c r="I629" i="4" l="1"/>
  <c r="J629" i="4"/>
  <c r="H627" i="4"/>
  <c r="I627" i="4"/>
  <c r="J627" i="4"/>
  <c r="I621" i="4"/>
  <c r="J621" i="4"/>
  <c r="H618" i="4"/>
  <c r="H617" i="4" s="1"/>
  <c r="I618" i="4"/>
  <c r="J618" i="4"/>
  <c r="G518" i="4"/>
  <c r="H518" i="4"/>
  <c r="I518" i="4"/>
  <c r="J518" i="4"/>
  <c r="H507" i="4"/>
  <c r="I468" i="4"/>
  <c r="J468" i="4"/>
  <c r="H466" i="4"/>
  <c r="I466" i="4"/>
  <c r="J466" i="4"/>
  <c r="I460" i="4"/>
  <c r="J460" i="4"/>
  <c r="G457" i="4"/>
  <c r="H457" i="4"/>
  <c r="I457" i="4"/>
  <c r="J457" i="4"/>
  <c r="G443" i="4"/>
  <c r="H443" i="4"/>
  <c r="I443" i="4"/>
  <c r="J443" i="4"/>
  <c r="G437" i="4"/>
  <c r="H437" i="4"/>
  <c r="I437" i="4"/>
  <c r="J437" i="4"/>
  <c r="G424" i="4"/>
  <c r="H424" i="4"/>
  <c r="I424" i="4"/>
  <c r="J424" i="4"/>
  <c r="G415" i="4"/>
  <c r="H415" i="4"/>
  <c r="I415" i="4"/>
  <c r="J415" i="4"/>
  <c r="G380" i="4"/>
  <c r="H380" i="4"/>
  <c r="I380" i="4"/>
  <c r="J380" i="4"/>
  <c r="G371" i="4"/>
  <c r="H371" i="4"/>
  <c r="I371" i="4"/>
  <c r="J371" i="4"/>
  <c r="G324" i="4"/>
  <c r="H324" i="4"/>
  <c r="I324" i="4"/>
  <c r="G316" i="4"/>
  <c r="G315" i="4" s="1"/>
  <c r="I316" i="4"/>
  <c r="G307" i="4"/>
  <c r="I307" i="4"/>
  <c r="J307" i="4"/>
  <c r="G285" i="4"/>
  <c r="H285" i="4"/>
  <c r="H275" i="4" s="1"/>
  <c r="I285" i="4"/>
  <c r="J285" i="4"/>
  <c r="I279" i="4"/>
  <c r="J279" i="4"/>
  <c r="G276" i="4"/>
  <c r="I276" i="4"/>
  <c r="J276" i="4"/>
  <c r="G267" i="4"/>
  <c r="H267" i="4"/>
  <c r="I267" i="4"/>
  <c r="J267" i="4"/>
  <c r="I260" i="4"/>
  <c r="J260" i="4"/>
  <c r="G258" i="4"/>
  <c r="H258" i="4"/>
  <c r="I258" i="4"/>
  <c r="J258" i="4"/>
  <c r="G251" i="4"/>
  <c r="I251" i="4"/>
  <c r="J251" i="4"/>
  <c r="I275" i="4" l="1"/>
  <c r="J275" i="4"/>
  <c r="G275" i="4"/>
  <c r="G456" i="4"/>
  <c r="G506" i="4"/>
  <c r="H250" i="4"/>
  <c r="J456" i="4"/>
  <c r="H456" i="4"/>
  <c r="J506" i="4"/>
  <c r="K468" i="4"/>
  <c r="H506" i="4"/>
  <c r="I506" i="4"/>
  <c r="K621" i="4"/>
  <c r="I456" i="4"/>
  <c r="I414" i="4"/>
  <c r="J414" i="4"/>
  <c r="H414" i="4"/>
  <c r="G414" i="4"/>
  <c r="I370" i="4"/>
  <c r="J617" i="4"/>
  <c r="J370" i="4"/>
  <c r="G370" i="4"/>
  <c r="G250" i="4"/>
  <c r="J250" i="4"/>
  <c r="I250" i="4"/>
  <c r="K324" i="4"/>
  <c r="K507" i="4"/>
  <c r="K518" i="4"/>
  <c r="K520" i="4"/>
  <c r="K316" i="4"/>
  <c r="K618" i="4"/>
  <c r="K627" i="4"/>
  <c r="K629" i="4"/>
  <c r="K251" i="4"/>
  <c r="K258" i="4"/>
  <c r="K260" i="4"/>
  <c r="K267" i="4"/>
  <c r="K276" i="4"/>
  <c r="K279" i="4"/>
  <c r="K285" i="4"/>
  <c r="K307" i="4"/>
  <c r="K371" i="4"/>
  <c r="K380" i="4"/>
  <c r="K415" i="4"/>
  <c r="K424" i="4"/>
  <c r="K437" i="4"/>
  <c r="K443" i="4"/>
  <c r="K457" i="4"/>
  <c r="K460" i="4"/>
  <c r="K466" i="4"/>
  <c r="I617" i="4"/>
  <c r="H370" i="4"/>
  <c r="F627" i="4"/>
  <c r="F618" i="4"/>
  <c r="F617" i="4" l="1"/>
  <c r="K275" i="4"/>
  <c r="K456" i="4"/>
  <c r="K506" i="4"/>
  <c r="K414" i="4"/>
  <c r="K370" i="4"/>
  <c r="K250" i="4"/>
  <c r="K617" i="4"/>
  <c r="L621" i="4"/>
  <c r="L627" i="4"/>
  <c r="L649" i="4"/>
  <c r="L642" i="4"/>
  <c r="L618" i="4"/>
  <c r="L629" i="4"/>
  <c r="L617" i="4" l="1"/>
  <c r="L587" i="4"/>
  <c r="L520" i="4"/>
  <c r="F518" i="4"/>
  <c r="L510" i="4"/>
  <c r="F507" i="4"/>
  <c r="F506" i="4" l="1"/>
  <c r="L518" i="4"/>
  <c r="L507" i="4"/>
  <c r="L497" i="4" l="1"/>
  <c r="L494" i="4"/>
  <c r="L483" i="4"/>
  <c r="L477" i="4"/>
  <c r="L468" i="4"/>
  <c r="F466" i="4"/>
  <c r="L466" i="4" s="1"/>
  <c r="L460" i="4"/>
  <c r="F457" i="4"/>
  <c r="L418" i="4"/>
  <c r="L439" i="4"/>
  <c r="F443" i="4"/>
  <c r="L443" i="4" s="1"/>
  <c r="F437" i="4"/>
  <c r="L437" i="4" s="1"/>
  <c r="L426" i="4"/>
  <c r="F424" i="4"/>
  <c r="L424" i="4" s="1"/>
  <c r="F415" i="4"/>
  <c r="L374" i="4"/>
  <c r="L395" i="4"/>
  <c r="L382" i="4"/>
  <c r="F380" i="4"/>
  <c r="F371" i="4"/>
  <c r="L371" i="4" s="1"/>
  <c r="L353" i="4"/>
  <c r="L326" i="4"/>
  <c r="L345" i="4"/>
  <c r="F324" i="4"/>
  <c r="L324" i="4" s="1"/>
  <c r="L319" i="4"/>
  <c r="F316" i="4"/>
  <c r="F307" i="4"/>
  <c r="L307" i="4" s="1"/>
  <c r="L279" i="4"/>
  <c r="L287" i="4"/>
  <c r="L299" i="4"/>
  <c r="F285" i="4"/>
  <c r="F276" i="4"/>
  <c r="F267" i="4"/>
  <c r="L267" i="4" s="1"/>
  <c r="L260" i="4"/>
  <c r="F258" i="4"/>
  <c r="L254" i="4"/>
  <c r="F251" i="4"/>
  <c r="L251" i="4" s="1"/>
  <c r="L316" i="4" l="1"/>
  <c r="F315" i="4"/>
  <c r="L315" i="4" s="1"/>
  <c r="L276" i="4"/>
  <c r="F275" i="4"/>
  <c r="L275" i="4" s="1"/>
  <c r="L457" i="4"/>
  <c r="F456" i="4"/>
  <c r="L456" i="4" s="1"/>
  <c r="F414" i="4"/>
  <c r="L414" i="4" s="1"/>
  <c r="L258" i="4"/>
  <c r="L285" i="4"/>
  <c r="L380" i="4"/>
  <c r="L415" i="4"/>
  <c r="F370" i="4"/>
  <c r="L370" i="4" s="1"/>
  <c r="F250" i="4"/>
  <c r="L250" i="4" s="1"/>
  <c r="K190" i="4" l="1"/>
  <c r="K184" i="4" l="1"/>
  <c r="L190" i="4"/>
  <c r="K733" i="4"/>
  <c r="L733" i="4" s="1"/>
  <c r="L189" i="4" l="1"/>
  <c r="H39" i="3"/>
  <c r="K104" i="4"/>
  <c r="L104" i="4" s="1"/>
  <c r="J39" i="3" l="1"/>
  <c r="H36" i="3"/>
  <c r="J36" i="3" s="1"/>
  <c r="I39" i="3"/>
  <c r="F38" i="1"/>
  <c r="I36" i="3" l="1"/>
  <c r="C8" i="2"/>
  <c r="C7" i="2" s="1"/>
  <c r="H786" i="4" l="1"/>
  <c r="G786" i="4"/>
  <c r="K201" i="4" l="1"/>
  <c r="K200" i="4" s="1"/>
  <c r="L201" i="4" l="1"/>
  <c r="F80" i="4"/>
  <c r="C27" i="3" s="1"/>
  <c r="G80" i="4"/>
  <c r="D27" i="3" s="1"/>
  <c r="H80" i="4"/>
  <c r="I80" i="4"/>
  <c r="F27" i="3" s="1"/>
  <c r="J80" i="4"/>
  <c r="G27" i="3" s="1"/>
  <c r="E27" i="3" l="1"/>
  <c r="K147" i="4"/>
  <c r="L147" i="4" s="1"/>
  <c r="L202" i="4" l="1"/>
  <c r="K218" i="4"/>
  <c r="L218" i="4" l="1"/>
  <c r="K217" i="4"/>
  <c r="I111" i="2" l="1"/>
  <c r="I110" i="2"/>
  <c r="F109" i="2"/>
  <c r="G109" i="2"/>
  <c r="C109" i="2"/>
  <c r="H109" i="2" l="1"/>
  <c r="F33" i="1" l="1"/>
  <c r="I109" i="2"/>
  <c r="G18" i="3"/>
  <c r="G17" i="3" s="1"/>
  <c r="F18" i="3"/>
  <c r="F17" i="3" s="1"/>
  <c r="E18" i="3"/>
  <c r="E17" i="3" s="1"/>
  <c r="G15" i="3"/>
  <c r="G9" i="3"/>
  <c r="F15" i="3"/>
  <c r="F9" i="3"/>
  <c r="K79" i="4"/>
  <c r="L79" i="4" l="1"/>
  <c r="F8" i="3"/>
  <c r="G8" i="3"/>
  <c r="I812" i="4"/>
  <c r="K808" i="4"/>
  <c r="K811" i="4"/>
  <c r="K813" i="4"/>
  <c r="L813" i="4" s="1"/>
  <c r="K815" i="4"/>
  <c r="L815" i="4" s="1"/>
  <c r="K816" i="4"/>
  <c r="L816" i="4" s="1"/>
  <c r="K818" i="4"/>
  <c r="K819" i="4"/>
  <c r="L819" i="4" s="1"/>
  <c r="K804" i="4"/>
  <c r="K803" i="4" s="1"/>
  <c r="K805" i="4"/>
  <c r="K807" i="4"/>
  <c r="L802" i="4"/>
  <c r="L801" i="4"/>
  <c r="I817" i="4"/>
  <c r="J817" i="4"/>
  <c r="I814" i="4"/>
  <c r="J814" i="4"/>
  <c r="J812" i="4"/>
  <c r="J808" i="4"/>
  <c r="I808" i="4"/>
  <c r="H808" i="4"/>
  <c r="G808" i="4"/>
  <c r="I800" i="4"/>
  <c r="J800" i="4"/>
  <c r="I810" i="4" l="1"/>
  <c r="J810" i="4"/>
  <c r="L811" i="4"/>
  <c r="L807" i="4"/>
  <c r="L805" i="4"/>
  <c r="L804" i="4"/>
  <c r="K812" i="4"/>
  <c r="L809" i="4"/>
  <c r="L818" i="4"/>
  <c r="K817" i="4"/>
  <c r="K800" i="4"/>
  <c r="K814" i="4"/>
  <c r="J799" i="4"/>
  <c r="I799" i="4"/>
  <c r="J728" i="4"/>
  <c r="I728" i="4"/>
  <c r="J730" i="4"/>
  <c r="I730" i="4"/>
  <c r="J743" i="4"/>
  <c r="G24" i="3" s="1"/>
  <c r="I743" i="4"/>
  <c r="F24" i="3" s="1"/>
  <c r="J746" i="4"/>
  <c r="G26" i="3" s="1"/>
  <c r="I746" i="4"/>
  <c r="F26" i="3" s="1"/>
  <c r="J786" i="4"/>
  <c r="G35" i="3"/>
  <c r="F35" i="3"/>
  <c r="K764" i="4"/>
  <c r="L764" i="4" s="1"/>
  <c r="K767" i="4"/>
  <c r="K768" i="4"/>
  <c r="L768" i="4" s="1"/>
  <c r="K769" i="4"/>
  <c r="K785" i="4"/>
  <c r="K783" i="4" s="1"/>
  <c r="K788" i="4"/>
  <c r="K787" i="4" s="1"/>
  <c r="L747" i="4"/>
  <c r="L748" i="4"/>
  <c r="K750" i="4"/>
  <c r="K751" i="4"/>
  <c r="L751" i="4" s="1"/>
  <c r="K753" i="4"/>
  <c r="K752" i="4" s="1"/>
  <c r="K755" i="4"/>
  <c r="L755" i="4" s="1"/>
  <c r="K760" i="4"/>
  <c r="L760" i="4" s="1"/>
  <c r="K763" i="4"/>
  <c r="L763" i="4" s="1"/>
  <c r="K734" i="4"/>
  <c r="L734" i="4" s="1"/>
  <c r="K736" i="4"/>
  <c r="L736" i="4" s="1"/>
  <c r="K739" i="4"/>
  <c r="K740" i="4"/>
  <c r="L740" i="4" s="1"/>
  <c r="K742" i="4"/>
  <c r="L742" i="4" s="1"/>
  <c r="K744" i="4"/>
  <c r="L744" i="4" s="1"/>
  <c r="K745" i="4"/>
  <c r="L745" i="4" s="1"/>
  <c r="K727" i="4"/>
  <c r="L727" i="4" s="1"/>
  <c r="K729" i="4"/>
  <c r="K731" i="4"/>
  <c r="K732" i="4"/>
  <c r="L732" i="4" s="1"/>
  <c r="J724" i="4"/>
  <c r="I724" i="4"/>
  <c r="L714" i="4"/>
  <c r="L717" i="4"/>
  <c r="L718" i="4"/>
  <c r="L719" i="4"/>
  <c r="L721" i="4"/>
  <c r="L722" i="4"/>
  <c r="L713" i="4"/>
  <c r="J712" i="4"/>
  <c r="I712" i="4"/>
  <c r="K738" i="4" l="1"/>
  <c r="K730" i="4"/>
  <c r="K766" i="4"/>
  <c r="L769" i="4"/>
  <c r="K810" i="4"/>
  <c r="L767" i="4"/>
  <c r="L739" i="4"/>
  <c r="L716" i="4"/>
  <c r="L753" i="4"/>
  <c r="L750" i="4"/>
  <c r="K749" i="4"/>
  <c r="I798" i="4"/>
  <c r="I797" i="4" s="1"/>
  <c r="J798" i="4"/>
  <c r="J797" i="4" s="1"/>
  <c r="L731" i="4"/>
  <c r="I765" i="4"/>
  <c r="K724" i="4"/>
  <c r="L725" i="4"/>
  <c r="L785" i="4"/>
  <c r="J765" i="4"/>
  <c r="K799" i="4"/>
  <c r="K728" i="4"/>
  <c r="L729" i="4"/>
  <c r="K786" i="4"/>
  <c r="L788" i="4"/>
  <c r="K743" i="4"/>
  <c r="K712" i="4"/>
  <c r="K746" i="4"/>
  <c r="J726" i="4"/>
  <c r="I726" i="4"/>
  <c r="I786" i="4"/>
  <c r="J711" i="4"/>
  <c r="J710" i="4" s="1"/>
  <c r="I711" i="4"/>
  <c r="K697" i="4"/>
  <c r="K698" i="4"/>
  <c r="L698" i="4" s="1"/>
  <c r="K692" i="4"/>
  <c r="L692" i="4" s="1"/>
  <c r="K693" i="4"/>
  <c r="L693" i="4" s="1"/>
  <c r="K694" i="4"/>
  <c r="L694" i="4" s="1"/>
  <c r="K695" i="4"/>
  <c r="L695" i="4" s="1"/>
  <c r="J685" i="4"/>
  <c r="I685" i="4"/>
  <c r="K686" i="4"/>
  <c r="K690" i="4"/>
  <c r="K691" i="4"/>
  <c r="L691" i="4" s="1"/>
  <c r="J681" i="4"/>
  <c r="I681" i="4"/>
  <c r="J678" i="4"/>
  <c r="I678" i="4"/>
  <c r="K673" i="4"/>
  <c r="K675" i="4"/>
  <c r="K677" i="4"/>
  <c r="K679" i="4"/>
  <c r="L679" i="4" s="1"/>
  <c r="K680" i="4"/>
  <c r="L680" i="4" s="1"/>
  <c r="K682" i="4"/>
  <c r="K684" i="4"/>
  <c r="L684" i="4" s="1"/>
  <c r="J676" i="4"/>
  <c r="I676" i="4"/>
  <c r="J672" i="4"/>
  <c r="I672" i="4"/>
  <c r="J663" i="4"/>
  <c r="I663" i="4"/>
  <c r="K665" i="4"/>
  <c r="L665" i="4" s="1"/>
  <c r="K667" i="4"/>
  <c r="K668" i="4"/>
  <c r="K671" i="4"/>
  <c r="K664" i="4"/>
  <c r="J233" i="4"/>
  <c r="G45" i="3" s="1"/>
  <c r="I233" i="4"/>
  <c r="F45" i="3" s="1"/>
  <c r="K234" i="4"/>
  <c r="K232" i="4"/>
  <c r="L232" i="4" s="1"/>
  <c r="J231" i="4"/>
  <c r="G43" i="3" s="1"/>
  <c r="I231" i="4"/>
  <c r="F43" i="3" s="1"/>
  <c r="K224" i="4"/>
  <c r="K220" i="4" s="1"/>
  <c r="K208" i="4"/>
  <c r="L208" i="4" s="1"/>
  <c r="K199" i="4"/>
  <c r="L199" i="4" s="1"/>
  <c r="J198" i="4"/>
  <c r="I198" i="4"/>
  <c r="H198" i="4"/>
  <c r="H197" i="4" s="1"/>
  <c r="E42" i="3" s="1"/>
  <c r="G198" i="4"/>
  <c r="G197" i="4" s="1"/>
  <c r="D42" i="3" s="1"/>
  <c r="F198" i="4"/>
  <c r="F197" i="4" s="1"/>
  <c r="C42" i="3" s="1"/>
  <c r="J194" i="4"/>
  <c r="G40" i="3" s="1"/>
  <c r="I194" i="4"/>
  <c r="F40" i="3" s="1"/>
  <c r="G33" i="3"/>
  <c r="F33" i="3"/>
  <c r="K161" i="4"/>
  <c r="K160" i="4" s="1"/>
  <c r="K162" i="4"/>
  <c r="L162" i="4" s="1"/>
  <c r="K163" i="4"/>
  <c r="L163" i="4" s="1"/>
  <c r="K164" i="4"/>
  <c r="L164" i="4" s="1"/>
  <c r="K176" i="4"/>
  <c r="K177" i="4"/>
  <c r="L177" i="4" s="1"/>
  <c r="K178" i="4"/>
  <c r="L178" i="4" s="1"/>
  <c r="K195" i="4"/>
  <c r="K157" i="4"/>
  <c r="L157" i="4" s="1"/>
  <c r="K156" i="4"/>
  <c r="L156" i="4" s="1"/>
  <c r="K155" i="4"/>
  <c r="L155" i="4" s="1"/>
  <c r="K152" i="4"/>
  <c r="L152" i="4" s="1"/>
  <c r="K146" i="4"/>
  <c r="L146" i="4" s="1"/>
  <c r="K145" i="4"/>
  <c r="L145" i="4" s="1"/>
  <c r="J115" i="4"/>
  <c r="F115" i="4"/>
  <c r="G32" i="3"/>
  <c r="F32" i="3"/>
  <c r="K118" i="4"/>
  <c r="K116" i="4" s="1"/>
  <c r="K123" i="4"/>
  <c r="K124" i="4"/>
  <c r="L124" i="4" s="1"/>
  <c r="K126" i="4"/>
  <c r="L126" i="4" s="1"/>
  <c r="K135" i="4"/>
  <c r="L135" i="4" s="1"/>
  <c r="K136" i="4"/>
  <c r="L136" i="4" s="1"/>
  <c r="K137" i="4"/>
  <c r="K139" i="4"/>
  <c r="K140" i="4"/>
  <c r="L140" i="4" s="1"/>
  <c r="K141" i="4"/>
  <c r="L141" i="4" s="1"/>
  <c r="K142" i="4"/>
  <c r="L142" i="4" s="1"/>
  <c r="K143" i="4"/>
  <c r="K144" i="4"/>
  <c r="L144" i="4" s="1"/>
  <c r="G30" i="3"/>
  <c r="F30" i="3"/>
  <c r="K108" i="4"/>
  <c r="L108" i="4" s="1"/>
  <c r="K109" i="4"/>
  <c r="L109" i="4" s="1"/>
  <c r="K110" i="4"/>
  <c r="L110" i="4" s="1"/>
  <c r="K114" i="4"/>
  <c r="L114" i="4" s="1"/>
  <c r="K107" i="4"/>
  <c r="L107" i="4" s="1"/>
  <c r="J65" i="4"/>
  <c r="I65" i="4"/>
  <c r="K98" i="4"/>
  <c r="L98" i="4" s="1"/>
  <c r="L99" i="4"/>
  <c r="K100" i="4"/>
  <c r="L100" i="4" s="1"/>
  <c r="K101" i="4"/>
  <c r="L101" i="4" s="1"/>
  <c r="K105" i="4"/>
  <c r="K81" i="4"/>
  <c r="L81" i="4" s="1"/>
  <c r="K82" i="4"/>
  <c r="L82" i="4" s="1"/>
  <c r="K83" i="4"/>
  <c r="L83" i="4" s="1"/>
  <c r="K84" i="4"/>
  <c r="L84" i="4" s="1"/>
  <c r="K87" i="4"/>
  <c r="K88" i="4"/>
  <c r="L88" i="4" s="1"/>
  <c r="L89" i="4"/>
  <c r="K95" i="4"/>
  <c r="L95" i="4" s="1"/>
  <c r="K55" i="4"/>
  <c r="K56" i="4"/>
  <c r="L56" i="4" s="1"/>
  <c r="K57" i="4"/>
  <c r="L57" i="4" s="1"/>
  <c r="L58" i="4"/>
  <c r="K59" i="4"/>
  <c r="L59" i="4" s="1"/>
  <c r="K60" i="4"/>
  <c r="L60" i="4" s="1"/>
  <c r="K63" i="4"/>
  <c r="K64" i="4"/>
  <c r="L64" i="4" s="1"/>
  <c r="K66" i="4"/>
  <c r="L66" i="4" s="1"/>
  <c r="K69" i="4"/>
  <c r="K70" i="4"/>
  <c r="L70" i="4" s="1"/>
  <c r="K71" i="4"/>
  <c r="L71" i="4" s="1"/>
  <c r="L72" i="4"/>
  <c r="K73" i="4"/>
  <c r="L73" i="4" s="1"/>
  <c r="K74" i="4"/>
  <c r="L74" i="4" s="1"/>
  <c r="K75" i="4"/>
  <c r="L75" i="4" s="1"/>
  <c r="K76" i="4"/>
  <c r="L76" i="4" s="1"/>
  <c r="K77" i="4"/>
  <c r="L77" i="4" s="1"/>
  <c r="K78" i="4"/>
  <c r="L78" i="4" s="1"/>
  <c r="K54" i="4"/>
  <c r="K40" i="4"/>
  <c r="K41" i="4"/>
  <c r="L41" i="4" s="1"/>
  <c r="K42" i="4"/>
  <c r="L42" i="4" s="1"/>
  <c r="K43" i="4"/>
  <c r="L43" i="4" s="1"/>
  <c r="K44" i="4"/>
  <c r="L44" i="4" s="1"/>
  <c r="K50" i="4"/>
  <c r="L50" i="4" s="1"/>
  <c r="K23" i="4"/>
  <c r="L23" i="4" s="1"/>
  <c r="K27" i="4"/>
  <c r="K28" i="4"/>
  <c r="L28" i="4" s="1"/>
  <c r="K29" i="4"/>
  <c r="K30" i="4"/>
  <c r="L30" i="4" s="1"/>
  <c r="K31" i="4"/>
  <c r="L31" i="4" s="1"/>
  <c r="K32" i="4"/>
  <c r="L32" i="4" s="1"/>
  <c r="K35" i="4"/>
  <c r="K36" i="4"/>
  <c r="L36" i="4" s="1"/>
  <c r="K37" i="4"/>
  <c r="L37" i="4" s="1"/>
  <c r="K16" i="4"/>
  <c r="K17" i="4"/>
  <c r="H14" i="3"/>
  <c r="K21" i="4"/>
  <c r="K138" i="4" l="1"/>
  <c r="K85" i="4"/>
  <c r="L27" i="4"/>
  <c r="K25" i="4"/>
  <c r="I674" i="4"/>
  <c r="J674" i="4"/>
  <c r="K204" i="4"/>
  <c r="K175" i="4"/>
  <c r="K666" i="4"/>
  <c r="L137" i="4"/>
  <c r="L207" i="4"/>
  <c r="K52" i="4"/>
  <c r="L52" i="4" s="1"/>
  <c r="K689" i="4"/>
  <c r="L697" i="4"/>
  <c r="K696" i="4"/>
  <c r="L35" i="4"/>
  <c r="K33" i="4"/>
  <c r="L118" i="4"/>
  <c r="J12" i="3"/>
  <c r="I12" i="3"/>
  <c r="J14" i="3"/>
  <c r="I14" i="3"/>
  <c r="L106" i="4"/>
  <c r="L143" i="4"/>
  <c r="K61" i="4"/>
  <c r="H24" i="3" s="1"/>
  <c r="K67" i="4"/>
  <c r="H26" i="3" s="1"/>
  <c r="K38" i="4"/>
  <c r="L29" i="4"/>
  <c r="K765" i="4"/>
  <c r="L54" i="4"/>
  <c r="K14" i="4"/>
  <c r="L123" i="4"/>
  <c r="L40" i="4"/>
  <c r="L105" i="4"/>
  <c r="L63" i="4"/>
  <c r="L55" i="4"/>
  <c r="L682" i="4"/>
  <c r="K681" i="4"/>
  <c r="L205" i="4"/>
  <c r="F31" i="3"/>
  <c r="F29" i="3" s="1"/>
  <c r="G31" i="3"/>
  <c r="G29" i="3" s="1"/>
  <c r="L87" i="4"/>
  <c r="L690" i="4"/>
  <c r="L675" i="4"/>
  <c r="H10" i="3"/>
  <c r="H15" i="3"/>
  <c r="L668" i="4"/>
  <c r="L671" i="4"/>
  <c r="E15" i="3"/>
  <c r="E8" i="3" s="1"/>
  <c r="H11" i="3"/>
  <c r="L224" i="4"/>
  <c r="L69" i="4"/>
  <c r="L176" i="4"/>
  <c r="L667" i="4"/>
  <c r="L18" i="4"/>
  <c r="L21" i="4"/>
  <c r="L17" i="4"/>
  <c r="L20" i="4"/>
  <c r="L16" i="4"/>
  <c r="H9" i="3"/>
  <c r="L15" i="4"/>
  <c r="G25" i="3"/>
  <c r="G22" i="3"/>
  <c r="L206" i="4"/>
  <c r="I710" i="4"/>
  <c r="I709" i="4" s="1"/>
  <c r="F23" i="3"/>
  <c r="L161" i="4"/>
  <c r="H18" i="3"/>
  <c r="F21" i="3"/>
  <c r="G23" i="3"/>
  <c r="L139" i="4"/>
  <c r="I662" i="4"/>
  <c r="K663" i="4"/>
  <c r="L664" i="4"/>
  <c r="K685" i="4"/>
  <c r="L686" i="4"/>
  <c r="F22" i="3"/>
  <c r="G28" i="3"/>
  <c r="F25" i="3"/>
  <c r="K198" i="4"/>
  <c r="L198" i="4" s="1"/>
  <c r="K672" i="4"/>
  <c r="L673" i="4"/>
  <c r="K194" i="4"/>
  <c r="L195" i="4"/>
  <c r="K233" i="4"/>
  <c r="L234" i="4"/>
  <c r="K676" i="4"/>
  <c r="L677" i="4"/>
  <c r="G21" i="3"/>
  <c r="F28" i="3"/>
  <c r="J662" i="4"/>
  <c r="K711" i="4"/>
  <c r="K726" i="4"/>
  <c r="J709" i="4"/>
  <c r="K678" i="4"/>
  <c r="J197" i="4"/>
  <c r="I197" i="4"/>
  <c r="J11" i="4"/>
  <c r="G7" i="3" s="1"/>
  <c r="I11" i="4"/>
  <c r="F7" i="3" s="1"/>
  <c r="J22" i="4"/>
  <c r="I22" i="4"/>
  <c r="F20" i="3"/>
  <c r="K13" i="4"/>
  <c r="L13" i="4" s="1"/>
  <c r="K12" i="4"/>
  <c r="L12" i="4" s="1"/>
  <c r="H8" i="3" l="1"/>
  <c r="K674" i="4"/>
  <c r="I196" i="4"/>
  <c r="F42" i="3"/>
  <c r="F41" i="3" s="1"/>
  <c r="J196" i="4"/>
  <c r="G42" i="3"/>
  <c r="G41" i="3" s="1"/>
  <c r="J18" i="3"/>
  <c r="K115" i="4"/>
  <c r="L67" i="4"/>
  <c r="H17" i="3"/>
  <c r="I661" i="4"/>
  <c r="I660" i="4" s="1"/>
  <c r="J661" i="4"/>
  <c r="J660" i="4" s="1"/>
  <c r="F19" i="3"/>
  <c r="J10" i="4"/>
  <c r="H45" i="3"/>
  <c r="H40" i="3"/>
  <c r="I10" i="4"/>
  <c r="F6" i="3" s="1"/>
  <c r="H33" i="3"/>
  <c r="K662" i="4"/>
  <c r="J24" i="4"/>
  <c r="G20" i="3"/>
  <c r="G19" i="3" s="1"/>
  <c r="H23" i="3"/>
  <c r="F29" i="1"/>
  <c r="H30" i="3"/>
  <c r="L121" i="4"/>
  <c r="H31" i="3"/>
  <c r="H32" i="3"/>
  <c r="K710" i="4"/>
  <c r="K197" i="4"/>
  <c r="H42" i="3" s="1"/>
  <c r="I24" i="4"/>
  <c r="J9" i="4" l="1"/>
  <c r="J8" i="4" s="1"/>
  <c r="I9" i="4"/>
  <c r="I8" i="4" s="1"/>
  <c r="F30" i="1"/>
  <c r="J31" i="3"/>
  <c r="G6" i="3"/>
  <c r="G5" i="3" s="1"/>
  <c r="G4" i="3" s="1"/>
  <c r="F5" i="3"/>
  <c r="F4" i="3" s="1"/>
  <c r="K709" i="4"/>
  <c r="H33" i="2"/>
  <c r="I33" i="2" s="1"/>
  <c r="F34" i="1" l="1"/>
  <c r="F35" i="1" s="1"/>
  <c r="I42" i="3"/>
  <c r="I106" i="2"/>
  <c r="G105" i="2"/>
  <c r="F105" i="2"/>
  <c r="E105" i="2"/>
  <c r="H101" i="2"/>
  <c r="H94" i="2" s="1"/>
  <c r="H89" i="2"/>
  <c r="F24" i="1" l="1"/>
  <c r="I89" i="2"/>
  <c r="I101" i="2"/>
  <c r="I100" i="2"/>
  <c r="I99" i="2"/>
  <c r="I95" i="2"/>
  <c r="H105" i="2"/>
  <c r="F46" i="1" s="1"/>
  <c r="H46" i="2"/>
  <c r="H47" i="2"/>
  <c r="I47" i="2" s="1"/>
  <c r="H51" i="2"/>
  <c r="I51" i="2" s="1"/>
  <c r="H52" i="2"/>
  <c r="I52" i="2" s="1"/>
  <c r="H53" i="2"/>
  <c r="I53" i="2" s="1"/>
  <c r="H55" i="2"/>
  <c r="I55" i="2" s="1"/>
  <c r="H57" i="2"/>
  <c r="I57" i="2" s="1"/>
  <c r="H58" i="2"/>
  <c r="I58" i="2" s="1"/>
  <c r="H60" i="2"/>
  <c r="I60" i="2" s="1"/>
  <c r="H61" i="2"/>
  <c r="I61" i="2" s="1"/>
  <c r="H62" i="2"/>
  <c r="I62" i="2" s="1"/>
  <c r="H64" i="2"/>
  <c r="I64" i="2" s="1"/>
  <c r="H66" i="2"/>
  <c r="I66" i="2" s="1"/>
  <c r="H67" i="2"/>
  <c r="I67" i="2" s="1"/>
  <c r="H68" i="2"/>
  <c r="I68" i="2" s="1"/>
  <c r="H69" i="2"/>
  <c r="I69" i="2" s="1"/>
  <c r="H70" i="2"/>
  <c r="I70" i="2" s="1"/>
  <c r="H71" i="2"/>
  <c r="H72" i="2"/>
  <c r="I72" i="2" s="1"/>
  <c r="I83" i="2"/>
  <c r="H87" i="2"/>
  <c r="H88" i="2"/>
  <c r="I88" i="2" s="1"/>
  <c r="G79" i="2"/>
  <c r="H39" i="2"/>
  <c r="H40" i="2"/>
  <c r="I40" i="2" s="1"/>
  <c r="H41" i="2"/>
  <c r="I41" i="2" s="1"/>
  <c r="E37" i="2"/>
  <c r="H23" i="2"/>
  <c r="H30" i="2"/>
  <c r="I30" i="2" s="1"/>
  <c r="H31" i="2"/>
  <c r="I31" i="2" s="1"/>
  <c r="H8" i="2"/>
  <c r="I8" i="2" s="1"/>
  <c r="H9" i="2"/>
  <c r="I9" i="2" s="1"/>
  <c r="H15" i="2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G29" i="2"/>
  <c r="G7" i="2"/>
  <c r="G11" i="2"/>
  <c r="I46" i="2" l="1"/>
  <c r="I15" i="2"/>
  <c r="H14" i="2"/>
  <c r="I71" i="2"/>
  <c r="I39" i="2"/>
  <c r="I87" i="2"/>
  <c r="I23" i="2"/>
  <c r="H29" i="2"/>
  <c r="G6" i="2"/>
  <c r="G37" i="2"/>
  <c r="F23" i="1" l="1"/>
  <c r="G5" i="2"/>
  <c r="G4" i="2" s="1"/>
  <c r="I105" i="2"/>
  <c r="D105" i="2"/>
  <c r="E32" i="3" l="1"/>
  <c r="E35" i="3"/>
  <c r="D35" i="3"/>
  <c r="L783" i="4" l="1"/>
  <c r="C35" i="3"/>
  <c r="K798" i="4" l="1"/>
  <c r="H35" i="3"/>
  <c r="E20" i="3"/>
  <c r="H29" i="3" l="1"/>
  <c r="J35" i="3"/>
  <c r="I35" i="3"/>
  <c r="H22" i="3"/>
  <c r="H28" i="3"/>
  <c r="L85" i="4"/>
  <c r="H20" i="3"/>
  <c r="K661" i="4"/>
  <c r="K660" i="4" s="1"/>
  <c r="C18" i="3"/>
  <c r="I18" i="3" s="1"/>
  <c r="L738" i="4"/>
  <c r="H21" i="3" l="1"/>
  <c r="L33" i="4"/>
  <c r="F28" i="1"/>
  <c r="K797" i="4"/>
  <c r="L787" i="4"/>
  <c r="L752" i="4"/>
  <c r="L749" i="4"/>
  <c r="L681" i="4"/>
  <c r="L138" i="4"/>
  <c r="L220" i="4"/>
  <c r="L160" i="4"/>
  <c r="E33" i="3" l="1"/>
  <c r="L204" i="4" l="1"/>
  <c r="L116" i="4" l="1"/>
  <c r="E30" i="3"/>
  <c r="L730" i="4" l="1"/>
  <c r="H231" i="4" l="1"/>
  <c r="H196" i="4" s="1"/>
  <c r="G231" i="4"/>
  <c r="G196" i="4" s="1"/>
  <c r="H194" i="4"/>
  <c r="E40" i="3" s="1"/>
  <c r="G194" i="4"/>
  <c r="H65" i="4"/>
  <c r="H24" i="4" s="1"/>
  <c r="G65" i="4"/>
  <c r="H22" i="4"/>
  <c r="K22" i="4" s="1"/>
  <c r="G22" i="4"/>
  <c r="H11" i="4"/>
  <c r="G11" i="4"/>
  <c r="H233" i="4"/>
  <c r="E45" i="3" s="1"/>
  <c r="G233" i="4"/>
  <c r="K11" i="4" l="1"/>
  <c r="H7" i="3" s="1"/>
  <c r="K80" i="4"/>
  <c r="H27" i="3" s="1"/>
  <c r="K65" i="4"/>
  <c r="K231" i="4"/>
  <c r="K196" i="4" s="1"/>
  <c r="E43" i="3"/>
  <c r="K24" i="4"/>
  <c r="G24" i="4"/>
  <c r="I27" i="3" l="1"/>
  <c r="J27" i="3"/>
  <c r="H25" i="3"/>
  <c r="L80" i="4"/>
  <c r="H43" i="3"/>
  <c r="H41" i="3" s="1"/>
  <c r="K10" i="4"/>
  <c r="K9" i="4" s="1"/>
  <c r="F22" i="4"/>
  <c r="L22" i="4" s="1"/>
  <c r="F43" i="1" l="1"/>
  <c r="F41" i="1" s="1"/>
  <c r="F44" i="1" s="1"/>
  <c r="H6" i="3"/>
  <c r="K8" i="4"/>
  <c r="H19" i="3"/>
  <c r="F27" i="1" l="1"/>
  <c r="F26" i="1" s="1"/>
  <c r="H5" i="3"/>
  <c r="H4" i="3" s="1"/>
  <c r="L696" i="4"/>
  <c r="F49" i="1" l="1"/>
  <c r="E31" i="3" l="1"/>
  <c r="E29" i="3" s="1"/>
  <c r="L766" i="4"/>
  <c r="H800" i="4" l="1"/>
  <c r="G800" i="4"/>
  <c r="H812" i="4"/>
  <c r="H685" i="4"/>
  <c r="E25" i="3" s="1"/>
  <c r="G685" i="4"/>
  <c r="D25" i="3" s="1"/>
  <c r="J25" i="3" s="1"/>
  <c r="F685" i="4"/>
  <c r="L685" i="4" s="1"/>
  <c r="I94" i="2" l="1"/>
  <c r="H743" i="4"/>
  <c r="E24" i="3" s="1"/>
  <c r="H672" i="4" l="1"/>
  <c r="F800" i="4"/>
  <c r="L800" i="4" s="1"/>
  <c r="D15" i="3"/>
  <c r="J15" i="3" s="1"/>
  <c r="G817" i="4"/>
  <c r="G814" i="4"/>
  <c r="G812" i="4"/>
  <c r="G672" i="4"/>
  <c r="G810" i="4" l="1"/>
  <c r="D28" i="3"/>
  <c r="J28" i="3" s="1"/>
  <c r="C15" i="3"/>
  <c r="I15" i="3" s="1"/>
  <c r="F808" i="4"/>
  <c r="L808" i="4" s="1"/>
  <c r="F812" i="4"/>
  <c r="F672" i="4"/>
  <c r="L672" i="4" s="1"/>
  <c r="L689" i="4"/>
  <c r="F233" i="4"/>
  <c r="L233" i="4" s="1"/>
  <c r="F231" i="4"/>
  <c r="L200" i="4"/>
  <c r="L217" i="4"/>
  <c r="L175" i="4"/>
  <c r="L38" i="4"/>
  <c r="L25" i="4"/>
  <c r="F196" i="4" l="1"/>
  <c r="L196" i="4" s="1"/>
  <c r="L812" i="4"/>
  <c r="L231" i="4"/>
  <c r="L184" i="4"/>
  <c r="I108" i="2"/>
  <c r="L115" i="4"/>
  <c r="D45" i="3"/>
  <c r="J45" i="3" s="1"/>
  <c r="C45" i="3"/>
  <c r="I45" i="3" s="1"/>
  <c r="E41" i="3"/>
  <c r="L197" i="4" l="1"/>
  <c r="E11" i="2"/>
  <c r="E6" i="2" s="1"/>
  <c r="F194" i="4"/>
  <c r="L194" i="4" s="1"/>
  <c r="I29" i="2"/>
  <c r="D79" i="2"/>
  <c r="C79" i="2"/>
  <c r="C11" i="2"/>
  <c r="C14" i="2"/>
  <c r="F65" i="4"/>
  <c r="C25" i="3" l="1"/>
  <c r="I25" i="3" s="1"/>
  <c r="L65" i="4"/>
  <c r="E5" i="2"/>
  <c r="E4" i="2" s="1"/>
  <c r="C37" i="2"/>
  <c r="D37" i="2"/>
  <c r="D6" i="2"/>
  <c r="C6" i="2"/>
  <c r="G676" i="4"/>
  <c r="H676" i="4"/>
  <c r="F676" i="4"/>
  <c r="L676" i="4" l="1"/>
  <c r="C5" i="2"/>
  <c r="C4" i="2" s="1"/>
  <c r="D5" i="2"/>
  <c r="D4" i="2" s="1"/>
  <c r="H44" i="2"/>
  <c r="I44" i="2" s="1"/>
  <c r="D43" i="3"/>
  <c r="C43" i="3"/>
  <c r="D40" i="3"/>
  <c r="J40" i="3" s="1"/>
  <c r="C40" i="3"/>
  <c r="I40" i="3" s="1"/>
  <c r="D30" i="3"/>
  <c r="J30" i="3" s="1"/>
  <c r="C32" i="3"/>
  <c r="I32" i="3" s="1"/>
  <c r="C30" i="3"/>
  <c r="I30" i="3" s="1"/>
  <c r="D20" i="3"/>
  <c r="J20" i="3" s="1"/>
  <c r="C20" i="3"/>
  <c r="I20" i="3" s="1"/>
  <c r="D17" i="3"/>
  <c r="J17" i="3" s="1"/>
  <c r="C17" i="3"/>
  <c r="I17" i="3" s="1"/>
  <c r="D11" i="3"/>
  <c r="J11" i="3" s="1"/>
  <c r="D10" i="3"/>
  <c r="J10" i="3" s="1"/>
  <c r="D9" i="3"/>
  <c r="J9" i="3" s="1"/>
  <c r="C9" i="3"/>
  <c r="C10" i="3"/>
  <c r="I10" i="3" s="1"/>
  <c r="C11" i="3"/>
  <c r="I11" i="3" s="1"/>
  <c r="G712" i="4"/>
  <c r="H712" i="4"/>
  <c r="H711" i="4" s="1"/>
  <c r="F712" i="4"/>
  <c r="L712" i="4" s="1"/>
  <c r="G746" i="4"/>
  <c r="H746" i="4"/>
  <c r="E26" i="3" s="1"/>
  <c r="F746" i="4"/>
  <c r="C26" i="3" s="1"/>
  <c r="J24" i="3"/>
  <c r="F743" i="4"/>
  <c r="G728" i="4"/>
  <c r="D21" i="3" s="1"/>
  <c r="J21" i="3" s="1"/>
  <c r="H728" i="4"/>
  <c r="E21" i="3" s="1"/>
  <c r="F728" i="4"/>
  <c r="F724" i="4"/>
  <c r="L724" i="4" s="1"/>
  <c r="H724" i="4"/>
  <c r="G724" i="4"/>
  <c r="L715" i="4"/>
  <c r="F11" i="4"/>
  <c r="D32" i="3"/>
  <c r="J32" i="3" s="1"/>
  <c r="C31" i="3"/>
  <c r="I31" i="3" s="1"/>
  <c r="C8" i="3" l="1"/>
  <c r="L743" i="4"/>
  <c r="C24" i="3"/>
  <c r="I43" i="3"/>
  <c r="C41" i="3"/>
  <c r="I41" i="3" s="1"/>
  <c r="J43" i="3"/>
  <c r="D41" i="3"/>
  <c r="J41" i="3" s="1"/>
  <c r="D26" i="3"/>
  <c r="J26" i="3" s="1"/>
  <c r="I9" i="3"/>
  <c r="I8" i="3"/>
  <c r="J42" i="3"/>
  <c r="D8" i="3"/>
  <c r="J8" i="3" s="1"/>
  <c r="L11" i="4"/>
  <c r="F10" i="4"/>
  <c r="I26" i="3"/>
  <c r="L746" i="4"/>
  <c r="C21" i="3"/>
  <c r="I21" i="3" s="1"/>
  <c r="L728" i="4"/>
  <c r="H56" i="2"/>
  <c r="F786" i="4"/>
  <c r="L786" i="4" s="1"/>
  <c r="C33" i="3"/>
  <c r="I33" i="3" s="1"/>
  <c r="F726" i="4"/>
  <c r="L726" i="4" s="1"/>
  <c r="D33" i="3"/>
  <c r="F765" i="4"/>
  <c r="L765" i="4" s="1"/>
  <c r="G765" i="4"/>
  <c r="F711" i="4"/>
  <c r="L711" i="4" s="1"/>
  <c r="G711" i="4"/>
  <c r="G726" i="4"/>
  <c r="H726" i="4"/>
  <c r="H765" i="4"/>
  <c r="D23" i="3"/>
  <c r="J23" i="3" s="1"/>
  <c r="G678" i="4"/>
  <c r="G674" i="4" s="1"/>
  <c r="H678" i="4"/>
  <c r="H674" i="4" s="1"/>
  <c r="F678" i="4"/>
  <c r="F674" i="4" s="1"/>
  <c r="G663" i="4"/>
  <c r="D7" i="3" s="1"/>
  <c r="J7" i="3" s="1"/>
  <c r="H663" i="4"/>
  <c r="E7" i="3" s="1"/>
  <c r="F663" i="4"/>
  <c r="C7" i="3" s="1"/>
  <c r="I7" i="3" s="1"/>
  <c r="L666" i="4"/>
  <c r="I56" i="2" l="1"/>
  <c r="D29" i="3"/>
  <c r="J29" i="3" s="1"/>
  <c r="J33" i="3"/>
  <c r="C29" i="3"/>
  <c r="I29" i="3" s="1"/>
  <c r="E22" i="3"/>
  <c r="G710" i="4"/>
  <c r="G709" i="4" s="1"/>
  <c r="L663" i="4"/>
  <c r="L674" i="4"/>
  <c r="L678" i="4"/>
  <c r="H74" i="2"/>
  <c r="I74" i="2" s="1"/>
  <c r="F710" i="4"/>
  <c r="C22" i="3"/>
  <c r="I22" i="3" s="1"/>
  <c r="D22" i="3"/>
  <c r="J22" i="3" s="1"/>
  <c r="H12" i="2"/>
  <c r="I12" i="2" s="1"/>
  <c r="H27" i="2"/>
  <c r="I27" i="2" s="1"/>
  <c r="H25" i="2"/>
  <c r="I25" i="2" s="1"/>
  <c r="H81" i="2"/>
  <c r="I81" i="2" s="1"/>
  <c r="H13" i="2"/>
  <c r="I13" i="2" s="1"/>
  <c r="H28" i="2"/>
  <c r="I28" i="2" s="1"/>
  <c r="H65" i="2"/>
  <c r="I65" i="2" s="1"/>
  <c r="H662" i="4"/>
  <c r="H24" i="2"/>
  <c r="H75" i="2"/>
  <c r="H26" i="2"/>
  <c r="I26" i="2" s="1"/>
  <c r="H710" i="4"/>
  <c r="G662" i="4"/>
  <c r="F662" i="4"/>
  <c r="I75" i="2" l="1"/>
  <c r="I24" i="2"/>
  <c r="H22" i="2"/>
  <c r="I22" i="2" s="1"/>
  <c r="G661" i="4"/>
  <c r="G660" i="4" s="1"/>
  <c r="F661" i="4"/>
  <c r="L662" i="4"/>
  <c r="F709" i="4"/>
  <c r="L709" i="4" s="1"/>
  <c r="L710" i="4"/>
  <c r="H80" i="2"/>
  <c r="I80" i="2" s="1"/>
  <c r="F79" i="2"/>
  <c r="H43" i="2"/>
  <c r="H38" i="2" s="1"/>
  <c r="H63" i="2"/>
  <c r="F7" i="2"/>
  <c r="H7" i="2" s="1"/>
  <c r="I7" i="2" s="1"/>
  <c r="H10" i="2"/>
  <c r="I10" i="2" s="1"/>
  <c r="F11" i="2"/>
  <c r="H11" i="2" s="1"/>
  <c r="I11" i="2" s="1"/>
  <c r="I14" i="2"/>
  <c r="H709" i="4"/>
  <c r="H661" i="4"/>
  <c r="H660" i="4" s="1"/>
  <c r="H817" i="4"/>
  <c r="E28" i="3" s="1"/>
  <c r="F817" i="4"/>
  <c r="H814" i="4"/>
  <c r="F814" i="4"/>
  <c r="G799" i="4"/>
  <c r="G798" i="4" s="1"/>
  <c r="H799" i="4"/>
  <c r="I24" i="3"/>
  <c r="H79" i="2" l="1"/>
  <c r="I79" i="2" s="1"/>
  <c r="F37" i="2"/>
  <c r="L661" i="4"/>
  <c r="F660" i="4"/>
  <c r="I63" i="2"/>
  <c r="I45" i="2"/>
  <c r="I43" i="2"/>
  <c r="F810" i="4"/>
  <c r="H810" i="4"/>
  <c r="H798" i="4" s="1"/>
  <c r="L61" i="4"/>
  <c r="C28" i="3"/>
  <c r="I28" i="3" s="1"/>
  <c r="L817" i="4"/>
  <c r="C23" i="3"/>
  <c r="I23" i="3" s="1"/>
  <c r="L814" i="4"/>
  <c r="F799" i="4"/>
  <c r="C6" i="3" s="1"/>
  <c r="I6" i="3" s="1"/>
  <c r="L803" i="4"/>
  <c r="E23" i="3"/>
  <c r="E19" i="3" s="1"/>
  <c r="F6" i="2"/>
  <c r="G797" i="4"/>
  <c r="D19" i="3"/>
  <c r="J19" i="3" s="1"/>
  <c r="F24" i="4"/>
  <c r="L24" i="4" s="1"/>
  <c r="G10" i="4"/>
  <c r="H10" i="4"/>
  <c r="H9" i="4" s="1"/>
  <c r="H8" i="4" s="1"/>
  <c r="E6" i="3" l="1"/>
  <c r="E5" i="3" s="1"/>
  <c r="E4" i="3" s="1"/>
  <c r="D6" i="3"/>
  <c r="J6" i="3" s="1"/>
  <c r="G9" i="4"/>
  <c r="G8" i="4" s="1"/>
  <c r="L799" i="4"/>
  <c r="F798" i="4"/>
  <c r="L660" i="4"/>
  <c r="L10" i="4"/>
  <c r="L14" i="4"/>
  <c r="L810" i="4"/>
  <c r="F5" i="2"/>
  <c r="F4" i="2" s="1"/>
  <c r="H37" i="2"/>
  <c r="F22" i="1" s="1"/>
  <c r="I38" i="2"/>
  <c r="H6" i="2"/>
  <c r="F21" i="1" s="1"/>
  <c r="H797" i="4"/>
  <c r="C19" i="3"/>
  <c r="I19" i="3" s="1"/>
  <c r="D5" i="3" l="1"/>
  <c r="C5" i="3"/>
  <c r="F25" i="1"/>
  <c r="F48" i="1" s="1"/>
  <c r="I48" i="1" s="1"/>
  <c r="F9" i="4"/>
  <c r="F8" i="4" s="1"/>
  <c r="I37" i="2"/>
  <c r="F797" i="4"/>
  <c r="L797" i="4" s="1"/>
  <c r="L798" i="4"/>
  <c r="H5" i="2"/>
  <c r="H4" i="2" s="1"/>
  <c r="I6" i="2"/>
  <c r="C4" i="3" l="1"/>
  <c r="I4" i="3" s="1"/>
  <c r="I5" i="3"/>
  <c r="D4" i="3"/>
  <c r="J4" i="3" s="1"/>
  <c r="J5" i="3"/>
  <c r="F31" i="1"/>
  <c r="F36" i="1" s="1"/>
  <c r="F45" i="1" s="1"/>
  <c r="L9" i="4"/>
  <c r="L8" i="4"/>
  <c r="I4" i="2"/>
  <c r="I5" i="2"/>
  <c r="L602" i="4" l="1"/>
  <c r="L506" i="4"/>
</calcChain>
</file>

<file path=xl/sharedStrings.xml><?xml version="1.0" encoding="utf-8"?>
<sst xmlns="http://schemas.openxmlformats.org/spreadsheetml/2006/main" count="2185" uniqueCount="668">
  <si>
    <t>BOSNA I HERCEGOVINA</t>
  </si>
  <si>
    <t>FEDERACIJA BOSNE I HERCEGOVINE</t>
  </si>
  <si>
    <t>UNSKO - SANSKI KANTON</t>
  </si>
  <si>
    <t>OPĆINA VELIKA KLADUŠA</t>
  </si>
  <si>
    <t>NAZIV</t>
  </si>
  <si>
    <t>EKONOMSKI KOD</t>
  </si>
  <si>
    <t>I - POREZNI PRIHODI</t>
  </si>
  <si>
    <t>POREZ NA DOBIT POJEDINACA I PREDUZEĆA</t>
  </si>
  <si>
    <t>POREZ NA PLAĆU I RADNU SNAGU</t>
  </si>
  <si>
    <t>POREZ NA IMOVINU</t>
  </si>
  <si>
    <t>Porez na imovinu od fizičkih lica</t>
  </si>
  <si>
    <t>Porez na imovinu od pravnih lica</t>
  </si>
  <si>
    <t>Porez na imovinu za motorna vozila</t>
  </si>
  <si>
    <t>Porez na naslijeđe i poklone</t>
  </si>
  <si>
    <t>Porez na promet nepokretnosti od fizičkih lica</t>
  </si>
  <si>
    <t>Porez na promet nepokretnosti od pravnih lica</t>
  </si>
  <si>
    <t>DOMAĆI POREZI NA DOBRA I USLUGE</t>
  </si>
  <si>
    <t>POREZ NA DOHODAK</t>
  </si>
  <si>
    <t>Prihodi od poreza na dohodak fizičkih lica na dohotke od igara na sreću</t>
  </si>
  <si>
    <t>PRIHODI OD INDIREKTNIH POREZA (PDV)</t>
  </si>
  <si>
    <t>Prihodi od indirektnih poreza koji pripadaju jedinicama lokalne samouprave</t>
  </si>
  <si>
    <t>OSTALI POREZNI PRIHODI</t>
  </si>
  <si>
    <t>II - NEPOREZNI PRIHODI</t>
  </si>
  <si>
    <t>PRIHOD OD PODUZETNIČKE AKTIVNOSTI I IMOVINE</t>
  </si>
  <si>
    <t>Prihodi od davanja prava na eksploataciju prirodnih resursa</t>
  </si>
  <si>
    <t>Prihodi od iznajmljivanja zemljišta</t>
  </si>
  <si>
    <t>NAKNADE I TAKSE I PRIHODI OD PRUŽANJA JAVNIH USLUGA</t>
  </si>
  <si>
    <t>Općinske administrativne takse</t>
  </si>
  <si>
    <t>Općinske komunalne takse</t>
  </si>
  <si>
    <t>Naknada za uređenje građevinskog zemljišta</t>
  </si>
  <si>
    <t>Naknada za zauzimanje javnih površina</t>
  </si>
  <si>
    <t>Naknada za korištenje podataka premjera i katastra</t>
  </si>
  <si>
    <t>Naknada za vršenje usluga iz oblasti premjera i katastra</t>
  </si>
  <si>
    <t>Vodna naknada</t>
  </si>
  <si>
    <t>Naknada za upotrebu cesta</t>
  </si>
  <si>
    <t>Posebna naknada za zaštitu od prirodnih i drugih nesreća</t>
  </si>
  <si>
    <t>Prihod od pružanja usluga građanima</t>
  </si>
  <si>
    <t>Ostale neplanirane uplate</t>
  </si>
  <si>
    <t>NOVČANE KAZNE</t>
  </si>
  <si>
    <t>Novčane kazne po općinskim propisima</t>
  </si>
  <si>
    <t>Ostali prihodi</t>
  </si>
  <si>
    <t>III - TEKUĆE POTPORE (GRANTOVI)</t>
  </si>
  <si>
    <t>IV - KAPITALNE POTPORE (GRANTOVI)</t>
  </si>
  <si>
    <t>Primljeni kapitalni transferi od Kantona, Ministarstvo poljoprivrede namjenski grant</t>
  </si>
  <si>
    <t>I - TEKUĆI IZDACI</t>
  </si>
  <si>
    <t>PLAĆE I NAKNADE TROŠKOVA ZAPOSLENIH</t>
  </si>
  <si>
    <t>NAKNADE TROŠKOVA ZAPOSLENIH</t>
  </si>
  <si>
    <t>Naknade za prevoz s posla i na posao</t>
  </si>
  <si>
    <t>Naknade za topli obrok tokom rada</t>
  </si>
  <si>
    <t>Regres za godišnji odmor</t>
  </si>
  <si>
    <t>Otpremnina zbog odlaska u penziju</t>
  </si>
  <si>
    <t>Pomoć u slučaju smrti</t>
  </si>
  <si>
    <t>Doprinosi na teret poslodavca</t>
  </si>
  <si>
    <t>IZDACI ZA MATERIJAL I USLUGE</t>
  </si>
  <si>
    <t>Dnevnice i putni troškovi</t>
  </si>
  <si>
    <t>Izdaci za energiju</t>
  </si>
  <si>
    <t>Izdaci za komunikaciju i komunalne usluge</t>
  </si>
  <si>
    <t>Nabavka materijala i sitnog inventara</t>
  </si>
  <si>
    <t>Izdaci za usluge prevoza i goriva</t>
  </si>
  <si>
    <t>Unajmljivanje imovine i opreme</t>
  </si>
  <si>
    <t>Izdaci za tekuće održavanje</t>
  </si>
  <si>
    <t>Izdaci osiguranja, bankarskih usluga i platnog prometa</t>
  </si>
  <si>
    <t>Ugovorene i druge posebne usluge</t>
  </si>
  <si>
    <t>TEKUĆI TRANSFERI (GRANTOVI)</t>
  </si>
  <si>
    <t>Grantovi drugim nivoima vlade</t>
  </si>
  <si>
    <t>Grantovi pojedincima</t>
  </si>
  <si>
    <t>Subvencije javnim preduzećima</t>
  </si>
  <si>
    <t>Drugi tekući rashodi</t>
  </si>
  <si>
    <t>KAPITALNI TRANSFERI (GRANTOVI)</t>
  </si>
  <si>
    <t>IZDACI ZA KAMATE</t>
  </si>
  <si>
    <t>II - KAPITALNI IZDACI</t>
  </si>
  <si>
    <t>IZDACI ZA NABAVKU STALNIH SREDSTAVA</t>
  </si>
  <si>
    <t>IZDACI ZA OTPLATE DUGOVA</t>
  </si>
  <si>
    <t>RAZDJEL</t>
  </si>
  <si>
    <t>OPIS</t>
  </si>
  <si>
    <t>I TEKUĆI IZDACI</t>
  </si>
  <si>
    <t>Neto plaće i naknade</t>
  </si>
  <si>
    <t>Doprinosi iz plaće 31%</t>
  </si>
  <si>
    <t>DOPRINOSI POSLODAVCA I OSTALI DOPRINOSI</t>
  </si>
  <si>
    <t>Doprinosi poslodavca 10,5%</t>
  </si>
  <si>
    <t>IZDACI ZA ENERGIJU</t>
  </si>
  <si>
    <t>Izdaci za električnu energiju</t>
  </si>
  <si>
    <t>Izdaci za PTT usluge</t>
  </si>
  <si>
    <t>DNEVNICE I PUTNI TROŠKOVI</t>
  </si>
  <si>
    <t>NABAVKA MATERIJALA I SITNOG INVENTARA</t>
  </si>
  <si>
    <t>Administrativni materijal</t>
  </si>
  <si>
    <t>Izdaci za službena glasila i stručnu literaturu</t>
  </si>
  <si>
    <t>Izdaci za materijal za čišćenje</t>
  </si>
  <si>
    <t>IZDACI ZA USLUGE PREVOZA I GORIVA</t>
  </si>
  <si>
    <t>Gorivo za prevoz</t>
  </si>
  <si>
    <t>Registracija motornih vozila</t>
  </si>
  <si>
    <t>UNAJMLJIVANJE IMOVINE I OPREME</t>
  </si>
  <si>
    <t>Unajmljivanje prostora</t>
  </si>
  <si>
    <t>IZDACI ZA TEKUĆE ODRŽAVANJE</t>
  </si>
  <si>
    <t>Materijal za popravke i održavanje</t>
  </si>
  <si>
    <t>Usluge popravka i održavanja</t>
  </si>
  <si>
    <t>IZDACI OSIGURANJA, BANKARSKIH USLUGA I USLUGA PLATNOG PROMETA</t>
  </si>
  <si>
    <t>Osiguranje zaposlenih - kolektivno životno osiguranje</t>
  </si>
  <si>
    <t>Usluge bankarstva i platnog prometa</t>
  </si>
  <si>
    <t>UGOVORENE I DRUGE POSEBNE USLUGE</t>
  </si>
  <si>
    <t>Usluge reprezentacije</t>
  </si>
  <si>
    <t>Usluge za stručno obrazovanje</t>
  </si>
  <si>
    <t>Izdaci za rad komisija</t>
  </si>
  <si>
    <t>Ostale nepomenute usluge i dadžbine</t>
  </si>
  <si>
    <t>GRANTOVI DRUGIM NIVOIMA VLADE</t>
  </si>
  <si>
    <t>GRANTOVI POJEDINCIMA</t>
  </si>
  <si>
    <t>Isplate stipendija</t>
  </si>
  <si>
    <t>Materijalno obezbeđenje za učesnike NOR-a</t>
  </si>
  <si>
    <t>Sufinansiranje troškova prevoza učenika</t>
  </si>
  <si>
    <t>GRANTOVI NEPROFITNIM ORGANIZACIJAMA</t>
  </si>
  <si>
    <t>Izdaci za vodu i odvoz smeća</t>
  </si>
  <si>
    <t>Grant za razvoj poljoprivrede</t>
  </si>
  <si>
    <t>Grant za projekte i mlade</t>
  </si>
  <si>
    <t>Grant za Sportski savez</t>
  </si>
  <si>
    <t>Članarina Savezu općina i gradova F BiH i ostale članarine</t>
  </si>
  <si>
    <t>Tekući transfer udruženjima građana</t>
  </si>
  <si>
    <t>SUBVENCIJE JAVNIM PREDUZEĆIMA</t>
  </si>
  <si>
    <t>Sredstva za finansiranje projekta saniranja općinske deponije</t>
  </si>
  <si>
    <t>Sredstva za finansiranje projekta saniranja divljih deponija</t>
  </si>
  <si>
    <t>DRUGI TEKUĆI RASHODI</t>
  </si>
  <si>
    <t>Izvršenje sudskih presuda i rješenja o izvršenju</t>
  </si>
  <si>
    <t>NABAVKA OPREME</t>
  </si>
  <si>
    <t>REKONSTRUKCIJA I INVESTICIONO ODRŽAVANJE</t>
  </si>
  <si>
    <t>II KAPITALNI IZDACI</t>
  </si>
  <si>
    <t>Naknada za članove upravnog odbora</t>
  </si>
  <si>
    <t>Pomoć u slučaju teške invalidnosti i bolesti</t>
  </si>
  <si>
    <t xml:space="preserve">BRUTO PLAĆE </t>
  </si>
  <si>
    <t>UKUPNO, DOZNAKE NIŽOJ POTROŠAČKOJ JEDINICI</t>
  </si>
  <si>
    <t>Kancelarijska oprema</t>
  </si>
  <si>
    <t>BRUTO PLAĆE</t>
  </si>
  <si>
    <t>UKUPNO:</t>
  </si>
  <si>
    <t>Grantovi neprofitnim organizacijama</t>
  </si>
  <si>
    <t>Prihodi od poreza na dohodak fizičkih lica od nesamostalnih djelatnosti</t>
  </si>
  <si>
    <t>Prihodi od poreza na dohodak fizičkih lica od samostalnih djelatnosti</t>
  </si>
  <si>
    <t>Prihodi od poreza na dohodak fizičkih lica od imovine i imovinskih prava</t>
  </si>
  <si>
    <t>Prihod od poreza na dohodak od drugih samostalnih djelatnosti</t>
  </si>
  <si>
    <t>Prihod od poreza na dohodak po konačnom obračunu</t>
  </si>
  <si>
    <t>Primici od prodaje zemljišta</t>
  </si>
  <si>
    <t>UKUPNI PRIHODI (I+II)</t>
  </si>
  <si>
    <t>Prihodi od indirektnih poreza koji pripadaju Direkciji cesta</t>
  </si>
  <si>
    <t>Kamate na pozajmice od domaćih financijskih institucija</t>
  </si>
  <si>
    <t>Naknada po osnovu tehničkog pregleda građevina</t>
  </si>
  <si>
    <t>Ostale naknade za ceste po posebnim propisima</t>
  </si>
  <si>
    <t>Izdaci za drva</t>
  </si>
  <si>
    <t>Izdaci za poštanske usluge</t>
  </si>
  <si>
    <t>Osiguranje imovine</t>
  </si>
  <si>
    <t>Osiguranje vozila</t>
  </si>
  <si>
    <t>Usluge medija</t>
  </si>
  <si>
    <t>Izdaci za fizičko obezbjeđenje objekta</t>
  </si>
  <si>
    <t>Povrat više ili pogrešno uplaćenih sredstava</t>
  </si>
  <si>
    <t>Obaveze za PIO, doprinosi, ratni period</t>
  </si>
  <si>
    <t>TEKUĆA BUDŽETSKA  REZERVA</t>
  </si>
  <si>
    <t>KAPITALNI PRIMICI</t>
  </si>
  <si>
    <t>PRIMICI OD PRODAJE STALNIH SREDSTAVA</t>
  </si>
  <si>
    <t>Otplate kredita domaćim financijskim institucijama</t>
  </si>
  <si>
    <t>Član 1.</t>
  </si>
  <si>
    <t>Član 3.</t>
  </si>
  <si>
    <t>Porez na dobit građana (zaostale uplate poreza)</t>
  </si>
  <si>
    <t>Porez na prihod od imovine i imovinskih prava (zaostale uplate poreza)</t>
  </si>
  <si>
    <t>Porez na plaću i druga lična primanja  (zaostale uplate poreza)</t>
  </si>
  <si>
    <t>Porez na dodatna primanja  (zaostale uplate poreza)</t>
  </si>
  <si>
    <t>Naknada za izgradnju i održavanje javnih skloništa</t>
  </si>
  <si>
    <t>Naknada za korištenje državnih šuma</t>
  </si>
  <si>
    <t>Primljeni tekući grant od USK-a - alternativni i nužni smještaj</t>
  </si>
  <si>
    <t>Izdaci za PTT usluge (fiksni telefon i telefax)</t>
  </si>
  <si>
    <t>Izdaci za internet</t>
  </si>
  <si>
    <t>Izdaci za mobilni telefon</t>
  </si>
  <si>
    <t>Usluge popravka i održavanja zgrade</t>
  </si>
  <si>
    <t>Usluge popravka i održavanja opreme</t>
  </si>
  <si>
    <t>Usluge popravka i održavanja vozila</t>
  </si>
  <si>
    <t>Održavanje lokalnih puteva (zimsko)</t>
  </si>
  <si>
    <t>Održavanje javnih saobraćajnih površina (Program ZKP-a)</t>
  </si>
  <si>
    <t>Održavanje grada u zimskom periodu (Program ZKP-a)</t>
  </si>
  <si>
    <t>Održavanje javne rasvjete</t>
  </si>
  <si>
    <t>613991-001</t>
  </si>
  <si>
    <t>613991-002</t>
  </si>
  <si>
    <t>613991-003</t>
  </si>
  <si>
    <t>Izdaci za deminiranje na području općine</t>
  </si>
  <si>
    <t>613991-004</t>
  </si>
  <si>
    <t>Rušenje bespravno izgrađenih objekata</t>
  </si>
  <si>
    <t>Sredstva za obavljanje hitnih intervencija na zgradama</t>
  </si>
  <si>
    <t>613991-006</t>
  </si>
  <si>
    <t>Tranfer za izbore (Općinska izborna komisija)</t>
  </si>
  <si>
    <t>614241-001</t>
  </si>
  <si>
    <t>614241-002</t>
  </si>
  <si>
    <t>614239-002</t>
  </si>
  <si>
    <t>614311-001</t>
  </si>
  <si>
    <t>614311-002</t>
  </si>
  <si>
    <t>614311-005</t>
  </si>
  <si>
    <t>Grant za kulturne i sportske manifestacije, Dani poljoprivrede</t>
  </si>
  <si>
    <t>614311-007</t>
  </si>
  <si>
    <t>614311-009</t>
  </si>
  <si>
    <t>614311-010</t>
  </si>
  <si>
    <t>Grant za Crveni križ</t>
  </si>
  <si>
    <t>614329-003</t>
  </si>
  <si>
    <t>614329-002</t>
  </si>
  <si>
    <t>614411-001</t>
  </si>
  <si>
    <t>614411-002</t>
  </si>
  <si>
    <t>614411-003</t>
  </si>
  <si>
    <t>JP "Radio stanica" Velika Kladuša</t>
  </si>
  <si>
    <t>NABAVKA ZEMLJIŠTA I OSTALIH MATERIJALNIH SREDSTAVA</t>
  </si>
  <si>
    <t>NABAVKA GRAĐEVINA</t>
  </si>
  <si>
    <t>NABAVKA STALNIH SREDSTAVA U OBLIKU PRAVA</t>
  </si>
  <si>
    <t>Rekonstrukcija zgrade JU Centar za kulturu i obrazovanje</t>
  </si>
  <si>
    <t>IV TEKUĆA BUDŽETSKA REZERVA</t>
  </si>
  <si>
    <t>Tekuća budžetska rezerva</t>
  </si>
  <si>
    <t>UKUPNO (I+II+III+IV):</t>
  </si>
  <si>
    <t>IZDACI ZA KOMUNIKACIJU I KOMUNALNE USLUGE</t>
  </si>
  <si>
    <t>Izdaci za centralno grijanje (pelet)</t>
  </si>
  <si>
    <t>Primljeni kapitalni transferi od Federacije, Fond za zaštitu okoliša</t>
  </si>
  <si>
    <t>Obaveze za PIO, doprinosi, uvezivanje staža</t>
  </si>
  <si>
    <t>Primljeni grant od USK-a za naknade za JU Centar za socijalni rad</t>
  </si>
  <si>
    <t>Ostale stručne usluge - sređivanje arhive</t>
  </si>
  <si>
    <t>Ostali potrošni materijal</t>
  </si>
  <si>
    <t>Osiguranje zaposlenih-kolektivno životno osiguranje</t>
  </si>
  <si>
    <t>Prihodi od zakupa korištenja sportsko-privrednih lovišta</t>
  </si>
  <si>
    <t>Usluge za stručno obrazovanje - seminari</t>
  </si>
  <si>
    <t>614311-012</t>
  </si>
  <si>
    <t>Naknada za postupak legalizacije javnih površina i građevina</t>
  </si>
  <si>
    <t>613991-007</t>
  </si>
  <si>
    <t>722435-002</t>
  </si>
  <si>
    <t>722435-001</t>
  </si>
  <si>
    <t>Naknada po osnovu prirodnih pogodnosti - renta (trajna)</t>
  </si>
  <si>
    <t>Naknada po osnovu prirodnih pogodnosti - renta (trenutna)</t>
  </si>
  <si>
    <t>722441-002</t>
  </si>
  <si>
    <t>722441-001</t>
  </si>
  <si>
    <t>614329-005</t>
  </si>
  <si>
    <t>614311-016</t>
  </si>
  <si>
    <t>Grant za učenike generacije</t>
  </si>
  <si>
    <t>614324-001</t>
  </si>
  <si>
    <t>Materijal za čišćenje</t>
  </si>
  <si>
    <t>614411-004</t>
  </si>
  <si>
    <t>a) Porezni prihodi</t>
  </si>
  <si>
    <t>b) Neporezni prihodi</t>
  </si>
  <si>
    <t>b) Tekući transferi</t>
  </si>
  <si>
    <t>Član 2.</t>
  </si>
  <si>
    <t>Prihodi od iznajmljivanja posl.prostora i ostale mat.imovine</t>
  </si>
  <si>
    <t>Naknada za korištenje građevinskog zemljišta</t>
  </si>
  <si>
    <t>Primljeni tekući grant od USK-a, projekat Let's do it</t>
  </si>
  <si>
    <t>Troškovi smještaja za službena putovanja u zemlji</t>
  </si>
  <si>
    <t>Troškovi smještaja za službena putovanja u inozemstvu</t>
  </si>
  <si>
    <t>Troškovi dnevnica u inozemstvu</t>
  </si>
  <si>
    <t>Ostale naknade putnih troškova (vinjeta, parking, putarina...)</t>
  </si>
  <si>
    <t>Ostale usluge u oblasti komunikacije (domena)</t>
  </si>
  <si>
    <t>Izdaci za obrazovanje kadrova - preplate na glasila</t>
  </si>
  <si>
    <t>Izdaci za kompjuterski materijal - toneri</t>
  </si>
  <si>
    <t>Autogume</t>
  </si>
  <si>
    <t>Izdaci za odjeću, uniforme, platno</t>
  </si>
  <si>
    <t>Poseban materijal za potrebe CZ</t>
  </si>
  <si>
    <t>Materijal za popravke i održavanje zgrade</t>
  </si>
  <si>
    <t>Materijal za popravke i održavanje opreme</t>
  </si>
  <si>
    <t>Materijal za popravke i održavanje vozila</t>
  </si>
  <si>
    <t>Usluge štampanja</t>
  </si>
  <si>
    <t xml:space="preserve">Zatezne kamate i troškovi spora </t>
  </si>
  <si>
    <t>Namještaj</t>
  </si>
  <si>
    <t xml:space="preserve">Kompjuterska oprema </t>
  </si>
  <si>
    <t>821313-002</t>
  </si>
  <si>
    <t>GLAVA</t>
  </si>
  <si>
    <t>FUNKCIJA</t>
  </si>
  <si>
    <t>EKON. KOD</t>
  </si>
  <si>
    <t>0111</t>
  </si>
  <si>
    <t>0820</t>
  </si>
  <si>
    <t>0330</t>
  </si>
  <si>
    <t>II - POSEBNI DIO</t>
  </si>
  <si>
    <t>ČLAN 3.</t>
  </si>
  <si>
    <t>JEDINSTVENI OPĆINSKI ORGAN UPRAVE</t>
  </si>
  <si>
    <t xml:space="preserve"> JEDINSTVENI OPĆINSKI ORGAN UPRAVE</t>
  </si>
  <si>
    <t>UKUPAN BROJ ZAPOSLENIH: 15</t>
  </si>
  <si>
    <t>OPĆINSKO PRAVOBRANILAŠTVO</t>
  </si>
  <si>
    <t>UKUPAN BROJ ZAPOSLENIH: 1</t>
  </si>
  <si>
    <t xml:space="preserve"> JU CENTAR ZA SOCIJALNI RAD VELIKA KLADUŠA</t>
  </si>
  <si>
    <t xml:space="preserve">Ostale nepomenute usluge i dadžbine </t>
  </si>
  <si>
    <t xml:space="preserve">Troškovi dnevnica u zemlji </t>
  </si>
  <si>
    <t>Troškovi dnevnica u zemlji (troškovi dnevnica za rad OV-a)</t>
  </si>
  <si>
    <t>Izdaci za obrasce, papir i ostali kancelarijski materijal</t>
  </si>
  <si>
    <t>Opći fond sredstva budžeta</t>
  </si>
  <si>
    <t>Namjenska sredstva</t>
  </si>
  <si>
    <t>Grantovi/ Donacije</t>
  </si>
  <si>
    <t xml:space="preserve">Ukupno </t>
  </si>
  <si>
    <t>INDEKS %</t>
  </si>
  <si>
    <t>JU CENTAR ZA KULTURU I OBRAZOVANJE "ZUHDIJA ŽALIĆ" VELIKA KLADUŠA</t>
  </si>
  <si>
    <t>Održavanje mezarja - nepredviđeni radovi (Program ZKP-a)</t>
  </si>
  <si>
    <t>Sredstva eksproprijacije</t>
  </si>
  <si>
    <t>JKUP "Komunalije" doo Velika Kladuša, sredstva za funcionisanje i rad privremenog skloništa za životinje</t>
  </si>
  <si>
    <t>Izgradnja skloništa - namjenska sredstva za izgradnju skloništa</t>
  </si>
  <si>
    <t>614311-023</t>
  </si>
  <si>
    <t>c) Kapitalni transferi</t>
  </si>
  <si>
    <t>d) Izdaci za kamate</t>
  </si>
  <si>
    <t>Izgradnja zgrade za socijalne kategorije - CEB II projekat</t>
  </si>
  <si>
    <t>Broj: 01-05-578/17</t>
  </si>
  <si>
    <t>RAČUN PRIHODA I RASHODA</t>
  </si>
  <si>
    <t>c) Tekuće potpore i donacije</t>
  </si>
  <si>
    <t>d) Kapitalni transferi</t>
  </si>
  <si>
    <t>I UKUPNO PRIHODI (a+b+c+d)</t>
  </si>
  <si>
    <t>II BUDŽETSKI RASHODI (a+b+c+d)</t>
  </si>
  <si>
    <t>a) Rashodi</t>
  </si>
  <si>
    <t>A</t>
  </si>
  <si>
    <t>TEKUĆI BILANS - deficit/suficit (I-II)</t>
  </si>
  <si>
    <t>RAČUN KAPITALNIH PRIMITAKA I IZDATAKA</t>
  </si>
  <si>
    <t>III PRIMICI OD PRODAJE STALNIH SREDSTAVA</t>
  </si>
  <si>
    <t>IV IZDACI ZA NABAVKU STALNIH SREDSTAVA</t>
  </si>
  <si>
    <t>B</t>
  </si>
  <si>
    <t>Neto nabavka stalnih sredstava (III-IV)</t>
  </si>
  <si>
    <t>C</t>
  </si>
  <si>
    <t>Ukupan deficit/suficit A+B</t>
  </si>
  <si>
    <t>RAČUN FINANSIRANJA</t>
  </si>
  <si>
    <t>V primici od fin.imovine i zaduživanja</t>
  </si>
  <si>
    <t>a) Primici od financijske imovine</t>
  </si>
  <si>
    <t>b) Primici od zaduživanja</t>
  </si>
  <si>
    <t>VI Izdaci za fin.imovinu i otplate dugova</t>
  </si>
  <si>
    <t>a) Izdaci za financijsku imovinu</t>
  </si>
  <si>
    <t>b) Izdaci za otplatu dugova</t>
  </si>
  <si>
    <t>D</t>
  </si>
  <si>
    <t>Neto finansiranje (V-VI)</t>
  </si>
  <si>
    <t>E</t>
  </si>
  <si>
    <t>Ukupan financijski rezultat (C+D)</t>
  </si>
  <si>
    <t>F</t>
  </si>
  <si>
    <t>Ostvareni suficit iz ranijeg perioda</t>
  </si>
  <si>
    <t>G</t>
  </si>
  <si>
    <t>Sveukupni prihodi, primici, finansiranje i ostvareni suficit (I+III+F)</t>
  </si>
  <si>
    <t>H</t>
  </si>
  <si>
    <t>Sveukupni rashodi i izdaci (II+IV+VI)</t>
  </si>
  <si>
    <t>Izdaci za softverske i hardverske usluge</t>
  </si>
  <si>
    <t>Izdaci za volonterski rad po osnovu ugovora o volont.radu</t>
  </si>
  <si>
    <t xml:space="preserve">Grant za sufinansiranje razvojnih projekata i projekata EU </t>
  </si>
  <si>
    <t>Općinsko vijeće</t>
  </si>
  <si>
    <t>Bruto plaće i naknade plaća</t>
  </si>
  <si>
    <t>Neto plaće</t>
  </si>
  <si>
    <t>Doprinosi na teret zaposlenih</t>
  </si>
  <si>
    <t>Naknade troškova zaposlenih</t>
  </si>
  <si>
    <t>Doprinosi poslodavca</t>
  </si>
  <si>
    <t>Izdaci za materijal i usluge</t>
  </si>
  <si>
    <t>Troškovi dnevnica</t>
  </si>
  <si>
    <t>Posebna naknada na dohodak</t>
  </si>
  <si>
    <t>Tekući transferi (grantovi)</t>
  </si>
  <si>
    <t>Kabinet Općinskog načelnika</t>
  </si>
  <si>
    <t>Ost.izdaci za dr. sam. djelat. i povr. rada</t>
  </si>
  <si>
    <t>Izdaci za usluge (po programu ZKP-a)</t>
  </si>
  <si>
    <t>Održavanje javnih s.površina (ZKP-a)</t>
  </si>
  <si>
    <t>Održavanje grada u z. periodu (ZKP-a)</t>
  </si>
  <si>
    <t>Održavanje mezarja - nepredviđeni radovi, ZKP</t>
  </si>
  <si>
    <t>Sr.za fin.projekta saniranja opć. deponije</t>
  </si>
  <si>
    <t>Sr.za fin.projekta saniranja divljih deponija</t>
  </si>
  <si>
    <t>821111-001</t>
  </si>
  <si>
    <t>Kamate na pozajmice od domaćih fin. institucija</t>
  </si>
  <si>
    <t>Posebna naknada na dohodak za zaštitu od pr. i dr.nesreća</t>
  </si>
  <si>
    <t>JP "Veterinarska stanica" doo V.Kladuša</t>
  </si>
  <si>
    <t>Izdaci za ras. lica - altern.i i nužni smještaj</t>
  </si>
  <si>
    <t>Mat. obezbeđenje za učesnike NOR-a</t>
  </si>
  <si>
    <t>Tr. dnevnica u zemlji (613115 - 002 OV-a)</t>
  </si>
  <si>
    <t>Ostali materijal posebne namjene</t>
  </si>
  <si>
    <t>Izdaci osiguranja i bank.usluga</t>
  </si>
  <si>
    <t>Osiguranje zaposlenih - k. životno osig.</t>
  </si>
  <si>
    <t>Ugovorene i dr. posebne usluge</t>
  </si>
  <si>
    <t>Ostali izdaci za dr. sam. djelat. i povr. rada</t>
  </si>
  <si>
    <t>Ostale nepomenute usluge</t>
  </si>
  <si>
    <t>Kompjuterska oprema</t>
  </si>
  <si>
    <t>Služba za civilnu zaštitu</t>
  </si>
  <si>
    <t>Kapitalni transferi javnim preduzećima (sredstva ek.naknada)</t>
  </si>
  <si>
    <t>10</t>
  </si>
  <si>
    <t>103</t>
  </si>
  <si>
    <t>Tek. transf. za pol.partije- klubovi vijećnika</t>
  </si>
  <si>
    <t>614231-001</t>
  </si>
  <si>
    <t>614239-003</t>
  </si>
  <si>
    <t>Ostali transferi pojedincima - BR</t>
  </si>
  <si>
    <t>Prihodi od indirektnih poreza na ime finansiranja autocesta u FBiH</t>
  </si>
  <si>
    <t>Ulaganja u tuđa stalna sredstva, izgradnja objekata MZ</t>
  </si>
  <si>
    <t>Izdaci za usluge održ.čistoće javne higijene (program ZKP-a)</t>
  </si>
  <si>
    <t>Izdaci za naknade skup. zastupnicima, paušali vijećnika</t>
  </si>
  <si>
    <t>Ostali izdaci za dr. samostalne djelatnosti i povremenog rada</t>
  </si>
  <si>
    <t>Posebna naknada na doh. za zaštitu od prir. i dr.nesreća 0,5%</t>
  </si>
  <si>
    <t>Izrada projektne dok. i usluge nadzora nad projektima</t>
  </si>
  <si>
    <t>Sredstva za obilježavanje dana općine, 23.februar</t>
  </si>
  <si>
    <t>Transfer za posebne namjene - elem. nepogode, sredstva CZ</t>
  </si>
  <si>
    <t>Transfer za posebne namjene - elem. nepogode, učešće općine</t>
  </si>
  <si>
    <t>Izdaci za raseljena lica-alter.i nužni smještaj, doznake iz USK-a</t>
  </si>
  <si>
    <t>Tekući trans. za parlementarne pol. partije-klubovi vijećnika</t>
  </si>
  <si>
    <t>Kapitalni transferi JP-a (sredstva ekoloških naknada)</t>
  </si>
  <si>
    <t>Posebna naknada za zaštitu od pr. i drugih nesreća (neutrošena sr. iz preth. perioda)</t>
  </si>
  <si>
    <t>Izgradnja skloništa - namj. sredstva za izgradnju skloništa</t>
  </si>
  <si>
    <t>Ulaganja u tuđa stalna sredstva, izgradnja objekata MZ-a</t>
  </si>
  <si>
    <t xml:space="preserve">Izdaci za naknade skupštinskim zastupnicima, paušali </t>
  </si>
  <si>
    <t>Izdaci za energiju (izdaci za električnu energiju, grijanje)</t>
  </si>
  <si>
    <t>Izdaci za informisanje(Usluge medija, usl. javnog infor.)</t>
  </si>
  <si>
    <t>Izdaci za energiju (izdaci za električnu energiju,  grijanje)</t>
  </si>
  <si>
    <t>Izdaci za informisanje(Usl. medija, usl. javnog informiranja)</t>
  </si>
  <si>
    <t>Posebna nakn. na dohodak za zaštitu od pr. i dr.nesreća 0,5%</t>
  </si>
  <si>
    <t>Pos. naknada na dohodak za zaštitu od pr. i dr.nesreća 0,5%</t>
  </si>
  <si>
    <t>Stručne usluge (izdaci računovodstvenih usluga)</t>
  </si>
  <si>
    <t>Održavanje javne rasvjete (Program ZKP-a)</t>
  </si>
  <si>
    <t>104</t>
  </si>
  <si>
    <t>108</t>
  </si>
  <si>
    <t>Porez na dobit od privredne i profesionalne djelatnosti (zaostale uplate poreza)</t>
  </si>
  <si>
    <t>Ostale kancelarijske mašine</t>
  </si>
  <si>
    <t>107</t>
  </si>
  <si>
    <t>I OPĆI DIO</t>
  </si>
  <si>
    <t xml:space="preserve">Finansiranje investicionog održavanja, zaštite, rekonstrukcije i izgradnje lokalnih cesta, gradskih ulica i nerazvrstanih cesta </t>
  </si>
  <si>
    <t>Oprema za prenos podataka i glasa - oprema za katastar</t>
  </si>
  <si>
    <t>IZVORI SREDSTAVA, OSTVARENI SUFICIT IZ RANIJEG PERIODA</t>
  </si>
  <si>
    <t>Neraspoređeni višak prihoda i rashoda</t>
  </si>
  <si>
    <t>613991-011</t>
  </si>
  <si>
    <t>Nabavka cvijeća i cvjetnih aranžmana</t>
  </si>
  <si>
    <t>Ostali izdaci za dr. samostalne djelatnosti i povremenog rada - naknade za rad predsjednicima MZ-a</t>
  </si>
  <si>
    <t>102</t>
  </si>
  <si>
    <t>105</t>
  </si>
  <si>
    <t>106</t>
  </si>
  <si>
    <t>Usluge deratizacije</t>
  </si>
  <si>
    <t>Služba za prostorno uređenje, imovinsko-pravne i geodetske poslove</t>
  </si>
  <si>
    <t>Služba za finansije, računovodstvo i javne nabavke</t>
  </si>
  <si>
    <t>Služba za poduzetništvo, lokalni razvoj i implementaciju projekata</t>
  </si>
  <si>
    <t>Služba za upravu, društvene djelatnosti i zajedničke poslove</t>
  </si>
  <si>
    <t>Služba za komunalne djelatnosti, vodne resurse, zaštitu okoliša i inspekcije</t>
  </si>
  <si>
    <t>Rekonstrukcija zgrade javne ustanove</t>
  </si>
  <si>
    <t>614231-003</t>
  </si>
  <si>
    <t>614231-002</t>
  </si>
  <si>
    <t>614231-004</t>
  </si>
  <si>
    <t>Beneficije za socijalnu zaštitu - tuđa njega i pomoć (USK-a)</t>
  </si>
  <si>
    <t>Beneficije za socijalnu zaštitu - socijalna pomoć (USK-a)</t>
  </si>
  <si>
    <t>Beneficije za socijalnu zaštitu - troškovi sahrana (Općina)</t>
  </si>
  <si>
    <t>Beneficije za socijalnu zaštitu - jednokratna socijalna davanja (Općina)</t>
  </si>
  <si>
    <t>614231-006</t>
  </si>
  <si>
    <t>Beneficije za socijalnu pomoć - porodilje u radnom odnosu (USK-a)</t>
  </si>
  <si>
    <t>614231-007</t>
  </si>
  <si>
    <t>614231-008</t>
  </si>
  <si>
    <t>614231-009</t>
  </si>
  <si>
    <t>614231-010</t>
  </si>
  <si>
    <t>614231-011</t>
  </si>
  <si>
    <t>Beneficije za socijalnu zaštitu - porodilje van radnog odnosa (USK)</t>
  </si>
  <si>
    <t>Beneficije za socijalnu pomoć - medicinska vještačenja (USK-a)</t>
  </si>
  <si>
    <t>Beneficije za socijalnu pomoć - jednokratne pomoći (USK-a)</t>
  </si>
  <si>
    <t>Beneficije za socijalnu pomoć - smještaj u ustanovama (USK-a)</t>
  </si>
  <si>
    <t>Beneficije za socijalnu pomoć -medicinska vještačenja (općina)</t>
  </si>
  <si>
    <t>614239-006</t>
  </si>
  <si>
    <t>Lične potrebe (korisnici)</t>
  </si>
  <si>
    <t>UKUPAN BROJ ZAPOSLENIH: 2</t>
  </si>
  <si>
    <t xml:space="preserve">Pomoć u slučaju smrti </t>
  </si>
  <si>
    <t>Obrazovni materijal - nabavka školskih lektira</t>
  </si>
  <si>
    <t xml:space="preserve">Izdaci za rad komisija </t>
  </si>
  <si>
    <t xml:space="preserve">Izdaci za usluge prevoza i goriva </t>
  </si>
  <si>
    <t>Unajmljivanje imovine i prostora</t>
  </si>
  <si>
    <t>109</t>
  </si>
  <si>
    <t>Subvencije za veterinarstvo, JP "Veterinarska stanica" V.Kladuša</t>
  </si>
  <si>
    <t>SUBVENCIJE PRIVATNIM PREDUZEĆIMA I PODUZETNICIMA</t>
  </si>
  <si>
    <t>Subvencije za veterinarstvo, privatna veterinarska stanica</t>
  </si>
  <si>
    <t>Grant za sufinansiranje projekata mladih</t>
  </si>
  <si>
    <t>Grant za sufinansiranje razvojnih projekata i projekata EU</t>
  </si>
  <si>
    <t>Subvencije za veterinarstvo, JP "Veterinarska stanica" doo V.Kladuša</t>
  </si>
  <si>
    <t>Subvencije privatnim preduzećima i poduzetnicima</t>
  </si>
  <si>
    <t>Primljeni tekući transferi od inostranih vlada</t>
  </si>
  <si>
    <t>Kapitalni transferi neprofitnim organizacijama</t>
  </si>
  <si>
    <t>Tr. za pos.namjene - el. nepogode, sredstva CZ</t>
  </si>
  <si>
    <t>Tr.za pos. namjene - el. nepogode, učešće općine</t>
  </si>
  <si>
    <t>Ostale stručne usluge - sistematski pregled uposlenih</t>
  </si>
  <si>
    <t>JP "Veterinarska stanica" doo V.Kladuša (sufinansiranje projekta kastracije pasa lutalica)</t>
  </si>
  <si>
    <t>Darovi uposlenicima povodom vjerskih i državnih praznika</t>
  </si>
  <si>
    <t>Član 4.</t>
  </si>
  <si>
    <t>Primljeni tekući transferi od Federacije</t>
  </si>
  <si>
    <t>Finansiranje investicionog održavanja, zaštite, rekonstrukcije i izgradnje lokalnih cesta, gradskih ulica i nerazvrstanih cesta</t>
  </si>
  <si>
    <t>614231-014</t>
  </si>
  <si>
    <t>Naknada za treće dijete</t>
  </si>
  <si>
    <t>614239-005</t>
  </si>
  <si>
    <t>Dječija nedjelja</t>
  </si>
  <si>
    <t>614231-013</t>
  </si>
  <si>
    <t>Hraniteljstvo</t>
  </si>
  <si>
    <t>614329-016</t>
  </si>
  <si>
    <t>Primljeni tekući transferi od Federacije, Federalno ministarstvo poljoprivrede</t>
  </si>
  <si>
    <t>Naknada za izgradnju i održ. javnih skloništa (neutrošena sr. iz preth. perioda)</t>
  </si>
  <si>
    <t>Investiciono održavanje zemljišta - vanjsko osvjetljenje i pločnici (uređenje parking prilaza zgradama Mekote)</t>
  </si>
  <si>
    <t>614329-014</t>
  </si>
  <si>
    <t>Izdaci za energiju - MZ</t>
  </si>
  <si>
    <t>Izdaci za komunikaciju i komunikacijske usluge - MZ</t>
  </si>
  <si>
    <t>Nabavka materijala i sitnog inventara - MZ</t>
  </si>
  <si>
    <t>Izdaci za usluge prevoza i goriva - MZ</t>
  </si>
  <si>
    <t>Izdaci za tekuće održavanje - MZ</t>
  </si>
  <si>
    <t>Ugovorene i druge posebne usluge - MZ</t>
  </si>
  <si>
    <t>Općinske komunalne naknade (stambeni prostor)</t>
  </si>
  <si>
    <t>Općinske komunalne naknade (poslovni prostor)</t>
  </si>
  <si>
    <t>Primljeni kapitalni transferi od Federacije (neutrošena namjenska sredstva)</t>
  </si>
  <si>
    <t>Primljeni namjenski transferi za kulturu (neutrošena namjenska sredstva)</t>
  </si>
  <si>
    <t xml:space="preserve"> </t>
  </si>
  <si>
    <t>Transfer za kulturu</t>
  </si>
  <si>
    <t>Kapitalni transferi pojedincima</t>
  </si>
  <si>
    <t>Kapitalni transferi javnim preduzećima</t>
  </si>
  <si>
    <t>613991-012</t>
  </si>
  <si>
    <t>Sredstva za održavanje višegodišnjeg nasada kestena (IPA projekat)</t>
  </si>
  <si>
    <t>Izdaci za odjecu, uniforme i platno</t>
  </si>
  <si>
    <t>Izdaci za odjeću, uniforme i platno</t>
  </si>
  <si>
    <t>Sr. za obavljanje hitnih intervencija na zgradama</t>
  </si>
  <si>
    <t>Izrada prostorno planske dokumentacije</t>
  </si>
  <si>
    <t>UKUPNI PRIHODI I PRIMICI</t>
  </si>
  <si>
    <t>Grant za utopljavanje zgrada</t>
  </si>
  <si>
    <t>9=8/3</t>
  </si>
  <si>
    <t>614231-015</t>
  </si>
  <si>
    <t>Dječiji dodatak</t>
  </si>
  <si>
    <t>Nabavka adresnih pločica</t>
  </si>
  <si>
    <t>614819-003</t>
  </si>
  <si>
    <t>Ostali tekući rashodi, nabavka adresnih pločica</t>
  </si>
  <si>
    <t>Izgradnja parking nadstrešnica i autobuskih stajališta sa fotonaponskim ćelijama (projekat I.N.G.R.I.D.)</t>
  </si>
  <si>
    <t xml:space="preserve">Izgradnja vanjske rasvjete </t>
  </si>
  <si>
    <t>Izgradnja vanjske rasvjete</t>
  </si>
  <si>
    <t>Boravišna taksa po kantonalnim propisima</t>
  </si>
  <si>
    <t>Primitak od prodaje ostalih stalnih sredstava (pomoćni objekti - garaže u ul.Maršala Tita i ul. Ibrahima Mržljaka)</t>
  </si>
  <si>
    <t>JP "Veterinarska stanica" doo V.Kladuša - sufinansiranje provođenja monitoringa zaraznih bolesti goveda</t>
  </si>
  <si>
    <t>Subvencije obrtnicima i poduzetnicima</t>
  </si>
  <si>
    <t>Investiciono održavanje zemljišta-vanjsko osvjetljenje i pločnici (Uređenje gradskog parka)</t>
  </si>
  <si>
    <t>Dani borbe protiv droge - liječenje ovisnika</t>
  </si>
  <si>
    <t>10=8/4</t>
  </si>
  <si>
    <t>Sredstva za finansiranje tr.održavanja skloništa - namjenska sredstva</t>
  </si>
  <si>
    <t xml:space="preserve">Ostale usluge u oblasti komunikacija </t>
  </si>
  <si>
    <t>Kapitalni transferi od pojedinaca, MZ (neutrošena namjenska sredstva)</t>
  </si>
  <si>
    <t>Transfer za razvoj turizma</t>
  </si>
  <si>
    <t xml:space="preserve">Kapitalni transferi od pojedinaca, MZ </t>
  </si>
  <si>
    <t>615311-005</t>
  </si>
  <si>
    <t>615411-003</t>
  </si>
  <si>
    <t>821213-001</t>
  </si>
  <si>
    <t>821614-002</t>
  </si>
  <si>
    <t>821614-001</t>
  </si>
  <si>
    <t>821621-002</t>
  </si>
  <si>
    <t>821621-001</t>
  </si>
  <si>
    <t>Sredstva za finan. troškova održavanja skloništa - namjenska sredstva</t>
  </si>
  <si>
    <t>613976-001</t>
  </si>
  <si>
    <t>613724-002</t>
  </si>
  <si>
    <t>613724-003</t>
  </si>
  <si>
    <t>613724-004</t>
  </si>
  <si>
    <t>613115-001</t>
  </si>
  <si>
    <t>613115-002</t>
  </si>
  <si>
    <t>614819-004</t>
  </si>
  <si>
    <t>Subvencioniranje tr. i održavanje zgrade za soc.kategorije</t>
  </si>
  <si>
    <t>Ugrađena oprema, klima uređaji</t>
  </si>
  <si>
    <t>Pozajmljivanje javnim preduzećima</t>
  </si>
  <si>
    <t>IZDACI ZA FINANCIJSKU IMOVINU</t>
  </si>
  <si>
    <t>Izdaci računovodstvenih i revizorskih usluga</t>
  </si>
  <si>
    <t>613915-001</t>
  </si>
  <si>
    <t>Ostale stručne usluge-sistematski pregled uposlenih</t>
  </si>
  <si>
    <t>Jednokratna socijalna davanja</t>
  </si>
  <si>
    <t>614239-008</t>
  </si>
  <si>
    <t>Grant za kulturne i sportske manifestacije, 4 kladuška doba</t>
  </si>
  <si>
    <t xml:space="preserve">Jednokratna socijalna davanja </t>
  </si>
  <si>
    <t>Motorna vozila - nabavka specijalnog vatrogasnog vozila</t>
  </si>
  <si>
    <t>Posebna naknada za podsticanje rehabilitacije i zapošljavanja osoba sa invaliditetom</t>
  </si>
  <si>
    <t>821614-004</t>
  </si>
  <si>
    <r>
      <t xml:space="preserve">INDEX </t>
    </r>
    <r>
      <rPr>
        <b/>
        <sz val="8"/>
        <color theme="1"/>
        <rFont val="Cambria"/>
        <family val="1"/>
        <charset val="238"/>
        <scheme val="major"/>
      </rPr>
      <t>(11/6)</t>
    </r>
  </si>
  <si>
    <t>JKUP "Komunalije" doo Velika Kladuša - realizacija razvojnih projekata JKUP "Komunalije" i zavisnih društava</t>
  </si>
  <si>
    <t>Broj zaposlenika:16</t>
  </si>
  <si>
    <t>Broj zaposlenika: 10</t>
  </si>
  <si>
    <t>Broj zaposlenika: 9</t>
  </si>
  <si>
    <t>Broj zaposlenika: 1</t>
  </si>
  <si>
    <t>821319-001</t>
  </si>
  <si>
    <t>Opremanje struktura CZ-e</t>
  </si>
  <si>
    <t>Kapitalni transferi</t>
  </si>
  <si>
    <t>615411-001</t>
  </si>
  <si>
    <t>Nabavka i izgradnja hidranata putem JKP "ViK" doo V.Kladuša</t>
  </si>
  <si>
    <t>614311-029</t>
  </si>
  <si>
    <t>Grant  za vijeće mladih općine Velika Kladuša</t>
  </si>
  <si>
    <t>Grant za vijeće mladih općine Velika Kladuša</t>
  </si>
  <si>
    <t>Sredstva za finansiranje troškova socijalnih kategorija građana</t>
  </si>
  <si>
    <t>615411-005</t>
  </si>
  <si>
    <t>Projekat izgradnje gradske tržnice</t>
  </si>
  <si>
    <t>Sredstva za finansiranje troškova za soc.kategorije građana</t>
  </si>
  <si>
    <t>Rekonstrukcija i adaptacija zgrade Vatrogasne jedinice</t>
  </si>
  <si>
    <t>Rekonstrukcija i adaptacija zgrade organa uprave</t>
  </si>
  <si>
    <t>Sufinansiranje izgradnje i opremanje školskih objekata</t>
  </si>
  <si>
    <t xml:space="preserve">Rekonstrukcija i adaptacija zgrade organa uprave </t>
  </si>
  <si>
    <t>OPĆINSKO VIJEĆE</t>
  </si>
  <si>
    <t>NACRT</t>
  </si>
  <si>
    <t>Broj zaposlenika: 12</t>
  </si>
  <si>
    <t>Broj zaposlenika: 34</t>
  </si>
  <si>
    <t xml:space="preserve">Primljeni kapitalni transferi od Kantona </t>
  </si>
  <si>
    <t>Primljeni kapitalni transferi od Federacije</t>
  </si>
  <si>
    <t>UKUPNI RASHODI I IZDACI BUDŽETA</t>
  </si>
  <si>
    <t>Usluge popravka i održavanja opreme (adresni registar)</t>
  </si>
  <si>
    <t>821612-003</t>
  </si>
  <si>
    <t>Uređenje pješačkih površina centralnog gradskog područja</t>
  </si>
  <si>
    <t>614239-009</t>
  </si>
  <si>
    <t>Ostali transferi pojedincima - refundacija sredstava uplaćenih za stručno mišljenje u postupku izdavanja urbanističke saglasnosti</t>
  </si>
  <si>
    <t>614239-010</t>
  </si>
  <si>
    <t>Ostali transferi pojedincima - naknada materijalne štete</t>
  </si>
  <si>
    <t>614239-001</t>
  </si>
  <si>
    <t xml:space="preserve">Ostali transferi pojedincima-februarska nagrada </t>
  </si>
  <si>
    <t>BUDŽET ZA 2024. GODINU</t>
  </si>
  <si>
    <t>Usluge popravka i održavanj zgrade</t>
  </si>
  <si>
    <t>614819-005</t>
  </si>
  <si>
    <t>Migrantska kriza, sudska nagodba, JKUP "Komunalije" doo</t>
  </si>
  <si>
    <t>613991-014</t>
  </si>
  <si>
    <t>613991-015</t>
  </si>
  <si>
    <t>615411-006</t>
  </si>
  <si>
    <t>Projekat kanalizacije, vodovoda i prečistača otpadnih voda</t>
  </si>
  <si>
    <t>614819-006</t>
  </si>
  <si>
    <t>Troškovi izrade katastra puteva</t>
  </si>
  <si>
    <t>614411-008</t>
  </si>
  <si>
    <t>JZU Gradska apoteka Velika Kladuša</t>
  </si>
  <si>
    <t>615311-006</t>
  </si>
  <si>
    <t>Sufinansiranje dogradnje objekta JU Dječije obdanište V.Kladuša</t>
  </si>
  <si>
    <t>Motorna vozila</t>
  </si>
  <si>
    <t>Izdaci za volonterski rad</t>
  </si>
  <si>
    <t>Prihodi od iznajmljivanja ostale imovine, zakupnine Ceb II</t>
  </si>
  <si>
    <t>Primljene namjenske donacije neplanirane u budžetu</t>
  </si>
  <si>
    <t>Primljeni grant od USK-a, Ministarstvo za građenje i prostorno uređenje</t>
  </si>
  <si>
    <t>613991-14</t>
  </si>
  <si>
    <t>Putovanje, lična vozila u zemlji</t>
  </si>
  <si>
    <t>614324-003</t>
  </si>
  <si>
    <t>Ostali transferi neprofitnim organizacijama - BR</t>
  </si>
  <si>
    <t>Naknade i doprinosi za roditelje hranitelje</t>
  </si>
  <si>
    <t>Prihod po osnovu "Dječije nedjelje"</t>
  </si>
  <si>
    <t>Nabavka stalnih sredstava u obliku prava</t>
  </si>
  <si>
    <t>Bibliotetske i školske knjige</t>
  </si>
  <si>
    <t>UKUPAN BROJ ZAPOSLENIH: 110 + 2 pripravnika</t>
  </si>
  <si>
    <t>Obrađivač:</t>
  </si>
  <si>
    <t>Predlagač:</t>
  </si>
  <si>
    <t>Općinski načelnik</t>
  </si>
  <si>
    <t>Broj: ____________/24</t>
  </si>
  <si>
    <t>Velika Kladuša, ________2024. godine</t>
  </si>
  <si>
    <t>Na osnovu člana 32. Statuta općine Velika Kladuša ("Službeni glasnik općine Velika Kladuša", broj: 12/11) a u vezi sa članom 15. Zakona o budžetima u Federaciji BiH ("Službene novine F BiH", broj: 102/13, 9/14, 13/14, 8/15, 91/15, 102/15, 104/16, 5/18, 11/19, 99/19 i 25a/22), Općinsko vijeće općine Velika Kladuša, na sjednici održanoj dana _______2024. godine, donosi</t>
  </si>
  <si>
    <t xml:space="preserve"> BUDŽET OPĆINE VELIKA KLADUŠA ZA 2025. GODINU</t>
  </si>
  <si>
    <t>Prihodi i rashodi (izdaci) po grupama utvrđuju se u Pregledu prihoda, rashoda i izdataka za 2025. godinu kako slijedi:</t>
  </si>
  <si>
    <t>IZVRŠENJE BUDŽETA ZA PERIOD 01.01.-30.09.2024. GODINE</t>
  </si>
  <si>
    <t>BUDŽET ZA 2025. GODINU</t>
  </si>
  <si>
    <t xml:space="preserve">IZVRŠENJE BUDŽETA ZA PERIOD 01.01.-30.09.2024. </t>
  </si>
  <si>
    <t>Boravišna taksa po kantonalnim propisima (neutrošena sredstva iz ranijeg perioda)</t>
  </si>
  <si>
    <t>Naknada po osnovu prirodnih pogodnosti - renta (trajna), Agrokomerc</t>
  </si>
  <si>
    <t>Općinske komunalne naknade (poslovni prostor), Agrokomerc</t>
  </si>
  <si>
    <t>Prihodi od troškova naplate po osnovu pokretanja postupka prinudne naplate, Agrokomerc</t>
  </si>
  <si>
    <t>Primljeni tekući transferi od Države, Ministarstvo sigurnosti BiH</t>
  </si>
  <si>
    <t>Primljeni tekući transferi od USK-a</t>
  </si>
  <si>
    <t>Primljeni kapitlani transferi od Federacije, Minist. za pr. uređ. i građenje</t>
  </si>
  <si>
    <t>Primljeni kapitalni transferi od Kantona  (neutrošena namjenska sredstva)</t>
  </si>
  <si>
    <t>614819-007</t>
  </si>
  <si>
    <t>Vanjsko uređenje oko zgrade Centra za kulturu</t>
  </si>
  <si>
    <t>Prihodi po osnovu kamate na investirana javna sredstva</t>
  </si>
  <si>
    <t xml:space="preserve">Primljeni kapitalni transferi od Kantona, Ministarstvo građenja USK-a </t>
  </si>
  <si>
    <t>Oprema za katastar, GNSS prijemnik</t>
  </si>
  <si>
    <t>Broj zaposlenika: 20+ 6 pripravnika</t>
  </si>
  <si>
    <t>614411-009</t>
  </si>
  <si>
    <t>JKP "Vodovod i kanalizacija" doo V.Kladuša</t>
  </si>
  <si>
    <t>Grant za predškolsko obrazovanje, JU Dječije obdanište V.Kladuša</t>
  </si>
  <si>
    <t>614311-024</t>
  </si>
  <si>
    <t>Grant za sufinansiranje sportskih aktivnosti i projekata</t>
  </si>
  <si>
    <t>614311-030</t>
  </si>
  <si>
    <t>Grant za MFS EMMAUS V.Kladuša,"Jedan obrok dnevno"</t>
  </si>
  <si>
    <t>Oprema za prenos podataka i glasa</t>
  </si>
  <si>
    <t>Strojevi, uređaji i alati</t>
  </si>
  <si>
    <t>613991-016</t>
  </si>
  <si>
    <t>Sredstva za zaštitu od požara i statistička istraživanja u oblasti zaštite od požara i vatrogastva</t>
  </si>
  <si>
    <t>614819-008</t>
  </si>
  <si>
    <t>Povrat namjenskih sredstava, Kantonalna uprava CZ</t>
  </si>
  <si>
    <t>Motorna vozila - Nabavka cisterne, prekogranična saradnja</t>
  </si>
  <si>
    <t>usluge objavljivanja tendera i oglasa</t>
  </si>
  <si>
    <t>Primljeni grant od USK-a, Ministarstvo privrede USK-a</t>
  </si>
  <si>
    <t>614231-017</t>
  </si>
  <si>
    <t>Jednokratne novčane pomoći porodiljama (FBiH)</t>
  </si>
  <si>
    <t>Primljene otplate od pozajmljivanja javnim preduzećima</t>
  </si>
  <si>
    <t>Primljene otplate od pozajmljivanja javnim preduzećima, JKUP "Komunalije" doo V.Kladuša</t>
  </si>
  <si>
    <t>,</t>
  </si>
  <si>
    <t>Izdaci računovodstvenih i revizorksih usluga</t>
  </si>
  <si>
    <t>Sredstva za finansiranje projekta uređenja reguliranog i nereguliranog korita rijeka Kladušnice i Glinice</t>
  </si>
  <si>
    <t>U tekuću budžetsku rezervu za 2025. godinu predviđeno je 0,65% ukupno planiranih prihoda Budžeta bez namjenskih prihoda, vlastitih prihoda i bez primitaka.</t>
  </si>
  <si>
    <t>Budžet za 2025. godinu stupa na snagu danom donošenja, ima se objavljiviti u "Službenom glasniku Općine Velika Kladuša", a primjenjivat će se za fiskalnu 2025. godinu.</t>
  </si>
  <si>
    <t>Uređenje pješačkih površina centralnog gradskog područja i urbanih dijelova općine</t>
  </si>
  <si>
    <t xml:space="preserve">Motorna vozila </t>
  </si>
  <si>
    <t>614329-001</t>
  </si>
  <si>
    <t>Sr.za fin.projekta, Izrada plana upravljanja otpadom</t>
  </si>
  <si>
    <t>Sredstva za finansiranje projekta, Izrada plana upravljanja otpadom</t>
  </si>
  <si>
    <t>Investiciono održavanje zemljišta-vanjsko osvjetljenje i pločnici, Modernizacija i urbana revitalizacija platoa stambenog bloka u ul.Nurije Pozdrca</t>
  </si>
  <si>
    <t>821621-003</t>
  </si>
  <si>
    <t>Investiciono održavanje zemljišta-vanjsko osvjetljenje i pločnici, Modernizacija i urbana revitalizacija platoa stambenog bloka u ul.Nurije Pozderca</t>
  </si>
  <si>
    <r>
      <t xml:space="preserve">Budžet općine Velika Kladuša za 2025. godinu iznosi </t>
    </r>
    <r>
      <rPr>
        <sz val="11"/>
        <color rgb="FFFF0000"/>
        <rFont val="Times New Roman"/>
        <family val="1"/>
        <charset val="238"/>
      </rPr>
      <t xml:space="preserve">21.370.363 </t>
    </r>
    <r>
      <rPr>
        <sz val="11"/>
        <rFont val="Times New Roman"/>
        <family val="1"/>
        <charset val="238"/>
      </rPr>
      <t>KM a, sastoji se od:</t>
    </r>
  </si>
  <si>
    <r>
      <t>Rashodi i izdaci u budžetu za 2025. godinu u iznosu  od</t>
    </r>
    <r>
      <rPr>
        <sz val="10"/>
        <color rgb="FFFF0000"/>
        <rFont val="Cambria"/>
        <family val="1"/>
        <charset val="238"/>
        <scheme val="major"/>
      </rPr>
      <t xml:space="preserve"> </t>
    </r>
    <r>
      <rPr>
        <b/>
        <sz val="10"/>
        <color rgb="FFFF0000"/>
        <rFont val="Cambria"/>
        <family val="1"/>
        <charset val="238"/>
        <scheme val="major"/>
      </rPr>
      <t xml:space="preserve">21.370.363 </t>
    </r>
    <r>
      <rPr>
        <sz val="10"/>
        <rFont val="Cambria"/>
        <family val="1"/>
        <charset val="238"/>
        <scheme val="major"/>
      </rPr>
      <t>KM raspoređuju se po korisnicima odnosno nosiocima, kako slijedi:</t>
    </r>
  </si>
  <si>
    <t>Ostali transferi pojedincima, februarska nagrada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</si>
</sst>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  <font>
      <b/>
      <sz val="8"/>
      <color theme="1"/>
      <name val="Cambria"/>
      <family val="1"/>
      <charset val="238"/>
      <scheme val="major"/>
    </font>
    <font>
      <sz val="8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b/>
      <sz val="7"/>
      <color theme="1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8"/>
      <color indexed="8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mbria"/>
      <family val="1"/>
      <charset val="238"/>
      <scheme val="major"/>
    </font>
    <font>
      <sz val="7.5"/>
      <color theme="1"/>
      <name val="Cambria"/>
      <family val="1"/>
      <charset val="238"/>
      <scheme val="maj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6"/>
      <color theme="1"/>
      <name val="Cambria"/>
      <family val="1"/>
      <charset val="238"/>
      <scheme val="maj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7.5"/>
      <color theme="1"/>
      <name val="Cambria"/>
      <family val="1"/>
      <charset val="238"/>
      <scheme val="major"/>
    </font>
    <font>
      <b/>
      <sz val="8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</font>
    <font>
      <b/>
      <sz val="8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8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8"/>
      <color indexed="8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color rgb="FFFF0000"/>
      <name val="Cambria"/>
      <family val="1"/>
      <charset val="238"/>
      <scheme val="major"/>
    </font>
    <font>
      <sz val="8"/>
      <name val="Times New Roman"/>
      <family val="1"/>
      <charset val="238"/>
    </font>
    <font>
      <sz val="7"/>
      <color theme="1"/>
      <name val="Cambria"/>
      <family val="1"/>
      <charset val="238"/>
      <scheme val="major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2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5" fillId="0" borderId="0" xfId="0" applyFont="1" applyBorder="1"/>
    <xf numFmtId="0" fontId="0" fillId="0" borderId="0" xfId="0" applyBorder="1"/>
    <xf numFmtId="1" fontId="6" fillId="3" borderId="0" xfId="0" applyNumberFormat="1" applyFont="1" applyFill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0" fontId="0" fillId="0" borderId="1" xfId="0" applyBorder="1"/>
    <xf numFmtId="0" fontId="6" fillId="0" borderId="0" xfId="0" applyFont="1"/>
    <xf numFmtId="0" fontId="17" fillId="0" borderId="0" xfId="0" applyFont="1"/>
    <xf numFmtId="0" fontId="17" fillId="0" borderId="0" xfId="0" applyFont="1" applyBorder="1"/>
    <xf numFmtId="0" fontId="0" fillId="3" borderId="0" xfId="0" applyFill="1" applyBorder="1"/>
    <xf numFmtId="0" fontId="6" fillId="0" borderId="2" xfId="0" applyFont="1" applyBorder="1"/>
    <xf numFmtId="0" fontId="6" fillId="0" borderId="2" xfId="0" applyFont="1" applyBorder="1" applyAlignment="1">
      <alignment vertical="center"/>
    </xf>
    <xf numFmtId="3" fontId="6" fillId="3" borderId="2" xfId="0" applyNumberFormat="1" applyFont="1" applyFill="1" applyBorder="1"/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0" borderId="6" xfId="0" applyFont="1" applyBorder="1"/>
    <xf numFmtId="3" fontId="6" fillId="3" borderId="7" xfId="0" applyNumberFormat="1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3" fontId="7" fillId="3" borderId="2" xfId="0" applyNumberFormat="1" applyFont="1" applyFill="1" applyBorder="1"/>
    <xf numFmtId="3" fontId="0" fillId="0" borderId="0" xfId="0" applyNumberFormat="1"/>
    <xf numFmtId="0" fontId="33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32" fillId="3" borderId="2" xfId="0" applyFont="1" applyFill="1" applyBorder="1" applyAlignment="1">
      <alignment horizontal="right"/>
    </xf>
    <xf numFmtId="0" fontId="6" fillId="3" borderId="6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3" borderId="2" xfId="0" applyFont="1" applyFill="1" applyBorder="1"/>
    <xf numFmtId="49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49" fontId="6" fillId="3" borderId="9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vertical="center"/>
    </xf>
    <xf numFmtId="3" fontId="6" fillId="3" borderId="0" xfId="0" applyNumberFormat="1" applyFont="1" applyFill="1" applyBorder="1"/>
    <xf numFmtId="3" fontId="13" fillId="3" borderId="0" xfId="0" applyNumberFormat="1" applyFont="1" applyFill="1" applyBorder="1" applyAlignment="1">
      <alignment vertical="center"/>
    </xf>
    <xf numFmtId="3" fontId="13" fillId="3" borderId="0" xfId="0" applyNumberFormat="1" applyFont="1" applyFill="1" applyBorder="1"/>
    <xf numFmtId="0" fontId="11" fillId="3" borderId="2" xfId="0" applyFont="1" applyFill="1" applyBorder="1"/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0" fontId="16" fillId="3" borderId="2" xfId="0" applyFont="1" applyFill="1" applyBorder="1"/>
    <xf numFmtId="0" fontId="7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/>
    <xf numFmtId="0" fontId="12" fillId="3" borderId="0" xfId="0" applyFont="1" applyFill="1"/>
    <xf numFmtId="0" fontId="7" fillId="3" borderId="0" xfId="0" applyFont="1" applyFill="1" applyBorder="1" applyAlignment="1"/>
    <xf numFmtId="49" fontId="6" fillId="3" borderId="6" xfId="0" applyNumberFormat="1" applyFont="1" applyFill="1" applyBorder="1" applyAlignment="1">
      <alignment horizontal="right"/>
    </xf>
    <xf numFmtId="49" fontId="6" fillId="3" borderId="8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/>
    </xf>
    <xf numFmtId="4" fontId="6" fillId="3" borderId="9" xfId="0" applyNumberFormat="1" applyFont="1" applyFill="1" applyBorder="1"/>
    <xf numFmtId="4" fontId="6" fillId="3" borderId="10" xfId="0" applyNumberFormat="1" applyFont="1" applyFill="1" applyBorder="1"/>
    <xf numFmtId="49" fontId="6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/>
    </xf>
    <xf numFmtId="4" fontId="6" fillId="3" borderId="0" xfId="0" applyNumberFormat="1" applyFont="1" applyFill="1" applyBorder="1"/>
    <xf numFmtId="49" fontId="32" fillId="3" borderId="6" xfId="0" applyNumberFormat="1" applyFont="1" applyFill="1" applyBorder="1" applyAlignment="1">
      <alignment horizontal="right"/>
    </xf>
    <xf numFmtId="49" fontId="32" fillId="3" borderId="2" xfId="0" applyNumberFormat="1" applyFont="1" applyFill="1" applyBorder="1" applyAlignment="1">
      <alignment horizontal="right"/>
    </xf>
    <xf numFmtId="3" fontId="33" fillId="3" borderId="2" xfId="0" applyNumberFormat="1" applyFont="1" applyFill="1" applyBorder="1"/>
    <xf numFmtId="3" fontId="33" fillId="3" borderId="7" xfId="0" applyNumberFormat="1" applyFont="1" applyFill="1" applyBorder="1" applyAlignment="1">
      <alignment horizontal="center"/>
    </xf>
    <xf numFmtId="0" fontId="32" fillId="3" borderId="2" xfId="0" applyFont="1" applyFill="1" applyBorder="1" applyAlignment="1">
      <alignment vertical="center"/>
    </xf>
    <xf numFmtId="3" fontId="32" fillId="3" borderId="2" xfId="0" applyNumberFormat="1" applyFont="1" applyFill="1" applyBorder="1"/>
    <xf numFmtId="3" fontId="32" fillId="3" borderId="7" xfId="0" applyNumberFormat="1" applyFont="1" applyFill="1" applyBorder="1" applyAlignment="1">
      <alignment horizontal="center"/>
    </xf>
    <xf numFmtId="0" fontId="32" fillId="3" borderId="2" xfId="0" applyFont="1" applyFill="1" applyBorder="1" applyAlignment="1">
      <alignment horizontal="right" vertical="center"/>
    </xf>
    <xf numFmtId="0" fontId="36" fillId="3" borderId="2" xfId="0" applyFont="1" applyFill="1" applyBorder="1" applyAlignment="1">
      <alignment vertical="center"/>
    </xf>
    <xf numFmtId="0" fontId="33" fillId="3" borderId="8" xfId="0" applyFont="1" applyFill="1" applyBorder="1" applyAlignment="1">
      <alignment horizontal="left"/>
    </xf>
    <xf numFmtId="0" fontId="33" fillId="3" borderId="9" xfId="0" applyFont="1" applyFill="1" applyBorder="1" applyAlignment="1">
      <alignment horizontal="left"/>
    </xf>
    <xf numFmtId="0" fontId="32" fillId="3" borderId="9" xfId="0" applyFont="1" applyFill="1" applyBorder="1" applyAlignment="1">
      <alignment vertical="center"/>
    </xf>
    <xf numFmtId="3" fontId="33" fillId="3" borderId="9" xfId="0" applyNumberFormat="1" applyFont="1" applyFill="1" applyBorder="1" applyAlignment="1">
      <alignment horizontal="center"/>
    </xf>
    <xf numFmtId="3" fontId="32" fillId="3" borderId="9" xfId="0" applyNumberFormat="1" applyFont="1" applyFill="1" applyBorder="1"/>
    <xf numFmtId="3" fontId="32" fillId="3" borderId="10" xfId="0" applyNumberFormat="1" applyFont="1" applyFill="1" applyBorder="1"/>
    <xf numFmtId="0" fontId="33" fillId="3" borderId="0" xfId="0" applyFont="1" applyFill="1" applyBorder="1" applyAlignment="1">
      <alignment horizontal="left"/>
    </xf>
    <xf numFmtId="0" fontId="32" fillId="3" borderId="2" xfId="0" applyFont="1" applyFill="1" applyBorder="1" applyAlignment="1"/>
    <xf numFmtId="0" fontId="32" fillId="3" borderId="2" xfId="0" applyFont="1" applyFill="1" applyBorder="1" applyAlignment="1">
      <alignment horizontal="left" vertical="top" wrapText="1"/>
    </xf>
    <xf numFmtId="0" fontId="32" fillId="3" borderId="2" xfId="0" applyFont="1" applyFill="1" applyBorder="1"/>
    <xf numFmtId="0" fontId="32" fillId="3" borderId="2" xfId="0" applyFont="1" applyFill="1" applyBorder="1" applyAlignment="1">
      <alignment vertical="top"/>
    </xf>
    <xf numFmtId="0" fontId="33" fillId="3" borderId="2" xfId="0" applyFont="1" applyFill="1" applyBorder="1" applyAlignment="1"/>
    <xf numFmtId="0" fontId="33" fillId="3" borderId="2" xfId="0" applyFont="1" applyFill="1" applyBorder="1" applyAlignment="1">
      <alignment horizontal="left"/>
    </xf>
    <xf numFmtId="0" fontId="32" fillId="3" borderId="2" xfId="0" applyFont="1" applyFill="1" applyBorder="1" applyAlignment="1">
      <alignment vertical="center" wrapText="1"/>
    </xf>
    <xf numFmtId="0" fontId="33" fillId="3" borderId="6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left"/>
    </xf>
    <xf numFmtId="0" fontId="33" fillId="3" borderId="2" xfId="0" applyNumberFormat="1" applyFont="1" applyFill="1" applyBorder="1" applyAlignment="1">
      <alignment horizontal="center" vertical="center"/>
    </xf>
    <xf numFmtId="4" fontId="32" fillId="3" borderId="2" xfId="0" applyNumberFormat="1" applyFont="1" applyFill="1" applyBorder="1"/>
    <xf numFmtId="4" fontId="32" fillId="3" borderId="7" xfId="0" applyNumberFormat="1" applyFont="1" applyFill="1" applyBorder="1"/>
    <xf numFmtId="0" fontId="32" fillId="3" borderId="9" xfId="0" applyFont="1" applyFill="1" applyBorder="1" applyAlignment="1">
      <alignment horizontal="left"/>
    </xf>
    <xf numFmtId="0" fontId="32" fillId="3" borderId="9" xfId="0" applyFont="1" applyFill="1" applyBorder="1" applyAlignment="1"/>
    <xf numFmtId="0" fontId="33" fillId="3" borderId="9" xfId="0" applyNumberFormat="1" applyFont="1" applyFill="1" applyBorder="1" applyAlignment="1">
      <alignment horizontal="center" vertical="center"/>
    </xf>
    <xf numFmtId="4" fontId="32" fillId="3" borderId="9" xfId="0" applyNumberFormat="1" applyFont="1" applyFill="1" applyBorder="1"/>
    <xf numFmtId="4" fontId="32" fillId="3" borderId="10" xfId="0" applyNumberFormat="1" applyFont="1" applyFill="1" applyBorder="1"/>
    <xf numFmtId="0" fontId="33" fillId="3" borderId="2" xfId="0" applyFont="1" applyFill="1" applyBorder="1" applyAlignment="1">
      <alignment horizontal="left" vertical="center"/>
    </xf>
    <xf numFmtId="3" fontId="33" fillId="3" borderId="2" xfId="0" applyNumberFormat="1" applyFont="1" applyFill="1" applyBorder="1" applyAlignment="1">
      <alignment horizontal="center" vertical="center"/>
    </xf>
    <xf numFmtId="3" fontId="32" fillId="3" borderId="7" xfId="0" applyNumberFormat="1" applyFont="1" applyFill="1" applyBorder="1"/>
    <xf numFmtId="3" fontId="34" fillId="3" borderId="7" xfId="0" applyNumberFormat="1" applyFont="1" applyFill="1" applyBorder="1" applyAlignment="1">
      <alignment horizontal="center"/>
    </xf>
    <xf numFmtId="3" fontId="35" fillId="3" borderId="7" xfId="0" applyNumberFormat="1" applyFont="1" applyFill="1" applyBorder="1" applyAlignment="1">
      <alignment horizontal="center"/>
    </xf>
    <xf numFmtId="3" fontId="34" fillId="3" borderId="2" xfId="0" applyNumberFormat="1" applyFont="1" applyFill="1" applyBorder="1"/>
    <xf numFmtId="0" fontId="37" fillId="3" borderId="8" xfId="0" applyFont="1" applyFill="1" applyBorder="1" applyAlignment="1">
      <alignment horizontal="left"/>
    </xf>
    <xf numFmtId="0" fontId="37" fillId="3" borderId="9" xfId="0" applyFont="1" applyFill="1" applyBorder="1" applyAlignment="1">
      <alignment horizontal="left"/>
    </xf>
    <xf numFmtId="0" fontId="38" fillId="3" borderId="9" xfId="0" applyFont="1" applyFill="1" applyBorder="1" applyAlignment="1">
      <alignment horizontal="left"/>
    </xf>
    <xf numFmtId="4" fontId="35" fillId="3" borderId="9" xfId="0" applyNumberFormat="1" applyFont="1" applyFill="1" applyBorder="1"/>
    <xf numFmtId="4" fontId="35" fillId="3" borderId="10" xfId="0" applyNumberFormat="1" applyFont="1" applyFill="1" applyBorder="1"/>
    <xf numFmtId="0" fontId="32" fillId="3" borderId="0" xfId="0" applyFont="1" applyFill="1" applyBorder="1" applyAlignment="1"/>
    <xf numFmtId="0" fontId="33" fillId="3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6" fillId="3" borderId="2" xfId="0" applyFont="1" applyFill="1" applyBorder="1" applyAlignment="1"/>
    <xf numFmtId="0" fontId="25" fillId="3" borderId="2" xfId="0" applyNumberFormat="1" applyFont="1" applyFill="1" applyBorder="1" applyAlignment="1">
      <alignment horizontal="center" vertical="center"/>
    </xf>
    <xf numFmtId="4" fontId="27" fillId="3" borderId="2" xfId="0" applyNumberFormat="1" applyFont="1" applyFill="1" applyBorder="1"/>
    <xf numFmtId="4" fontId="27" fillId="3" borderId="7" xfId="0" applyNumberFormat="1" applyFont="1" applyFill="1" applyBorder="1"/>
    <xf numFmtId="0" fontId="33" fillId="3" borderId="2" xfId="0" applyFont="1" applyFill="1" applyBorder="1"/>
    <xf numFmtId="0" fontId="33" fillId="3" borderId="2" xfId="0" applyFont="1" applyFill="1" applyBorder="1" applyAlignment="1">
      <alignment horizontal="right" vertical="center"/>
    </xf>
    <xf numFmtId="49" fontId="32" fillId="3" borderId="11" xfId="0" applyNumberFormat="1" applyFont="1" applyFill="1" applyBorder="1" applyAlignment="1">
      <alignment horizontal="right"/>
    </xf>
    <xf numFmtId="49" fontId="32" fillId="3" borderId="12" xfId="0" applyNumberFormat="1" applyFont="1" applyFill="1" applyBorder="1" applyAlignment="1">
      <alignment horizontal="right"/>
    </xf>
    <xf numFmtId="3" fontId="32" fillId="3" borderId="12" xfId="0" applyNumberFormat="1" applyFont="1" applyFill="1" applyBorder="1"/>
    <xf numFmtId="4" fontId="0" fillId="3" borderId="0" xfId="0" applyNumberFormat="1" applyFill="1"/>
    <xf numFmtId="0" fontId="3" fillId="3" borderId="0" xfId="0" applyFont="1" applyFill="1"/>
    <xf numFmtId="0" fontId="5" fillId="3" borderId="0" xfId="0" applyFont="1" applyFill="1" applyAlignment="1"/>
    <xf numFmtId="0" fontId="5" fillId="3" borderId="0" xfId="0" applyFont="1" applyFill="1"/>
    <xf numFmtId="0" fontId="2" fillId="3" borderId="0" xfId="0" applyFont="1" applyFill="1" applyAlignment="1"/>
    <xf numFmtId="0" fontId="5" fillId="3" borderId="0" xfId="0" applyFont="1" applyFill="1" applyAlignment="1">
      <alignment horizontal="left"/>
    </xf>
    <xf numFmtId="0" fontId="32" fillId="3" borderId="2" xfId="0" applyFont="1" applyFill="1" applyBorder="1" applyAlignment="1">
      <alignment wrapText="1"/>
    </xf>
    <xf numFmtId="0" fontId="32" fillId="3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32" fillId="3" borderId="12" xfId="0" applyFont="1" applyFill="1" applyBorder="1"/>
    <xf numFmtId="0" fontId="32" fillId="3" borderId="0" xfId="0" applyFont="1" applyFill="1" applyBorder="1" applyAlignment="1">
      <alignment horizontal="left"/>
    </xf>
    <xf numFmtId="4" fontId="32" fillId="3" borderId="0" xfId="0" applyNumberFormat="1" applyFont="1" applyFill="1" applyBorder="1"/>
    <xf numFmtId="0" fontId="5" fillId="3" borderId="0" xfId="0" applyFont="1" applyFill="1" applyAlignment="1">
      <alignment horizontal="left"/>
    </xf>
    <xf numFmtId="0" fontId="39" fillId="3" borderId="0" xfId="0" applyFont="1" applyFill="1" applyAlignment="1">
      <alignment horizontal="left"/>
    </xf>
    <xf numFmtId="0" fontId="6" fillId="3" borderId="0" xfId="0" applyFont="1" applyFill="1" applyBorder="1"/>
    <xf numFmtId="0" fontId="7" fillId="3" borderId="0" xfId="0" applyFont="1" applyFill="1" applyBorder="1"/>
    <xf numFmtId="0" fontId="2" fillId="3" borderId="0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0" fontId="0" fillId="3" borderId="1" xfId="0" applyFill="1" applyBorder="1"/>
    <xf numFmtId="0" fontId="6" fillId="0" borderId="2" xfId="0" applyFont="1" applyBorder="1" applyAlignment="1">
      <alignment vertical="top" wrapText="1"/>
    </xf>
    <xf numFmtId="3" fontId="32" fillId="3" borderId="0" xfId="0" applyNumberFormat="1" applyFont="1" applyFill="1" applyBorder="1" applyAlignment="1">
      <alignment horizontal="center"/>
    </xf>
    <xf numFmtId="3" fontId="18" fillId="3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0" fillId="0" borderId="14" xfId="0" applyBorder="1"/>
    <xf numFmtId="0" fontId="26" fillId="0" borderId="6" xfId="0" applyFont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18" fillId="0" borderId="0" xfId="0" applyFont="1"/>
    <xf numFmtId="0" fontId="1" fillId="0" borderId="0" xfId="0" applyFont="1" applyAlignment="1">
      <alignment horizontal="left"/>
    </xf>
    <xf numFmtId="0" fontId="17" fillId="0" borderId="0" xfId="0" applyFont="1" applyAlignment="1">
      <alignment vertical="top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right"/>
    </xf>
    <xf numFmtId="49" fontId="6" fillId="3" borderId="12" xfId="0" applyNumberFormat="1" applyFont="1" applyFill="1" applyBorder="1" applyAlignment="1">
      <alignment horizontal="right"/>
    </xf>
    <xf numFmtId="3" fontId="6" fillId="3" borderId="12" xfId="0" applyNumberFormat="1" applyFont="1" applyFill="1" applyBorder="1"/>
    <xf numFmtId="0" fontId="26" fillId="0" borderId="21" xfId="0" applyFont="1" applyBorder="1" applyAlignment="1">
      <alignment vertical="center"/>
    </xf>
    <xf numFmtId="0" fontId="32" fillId="3" borderId="12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7" fillId="4" borderId="0" xfId="0" applyFont="1" applyFill="1" applyBorder="1"/>
    <xf numFmtId="0" fontId="7" fillId="4" borderId="0" xfId="0" applyFont="1" applyFill="1" applyBorder="1" applyAlignment="1">
      <alignment horizontal="center" vertical="center"/>
    </xf>
    <xf numFmtId="3" fontId="7" fillId="4" borderId="0" xfId="0" applyNumberFormat="1" applyFont="1" applyFill="1" applyBorder="1" applyAlignment="1">
      <alignment vertical="center"/>
    </xf>
    <xf numFmtId="1" fontId="7" fillId="4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3" fontId="6" fillId="0" borderId="0" xfId="0" applyNumberFormat="1" applyFont="1" applyBorder="1"/>
    <xf numFmtId="3" fontId="6" fillId="3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/>
    </xf>
    <xf numFmtId="3" fontId="6" fillId="3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6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left" vertical="center" wrapText="1"/>
    </xf>
    <xf numFmtId="3" fontId="7" fillId="6" borderId="0" xfId="0" applyNumberFormat="1" applyFont="1" applyFill="1" applyBorder="1"/>
    <xf numFmtId="3" fontId="7" fillId="6" borderId="0" xfId="0" applyNumberFormat="1" applyFont="1" applyFill="1" applyBorder="1" applyAlignment="1">
      <alignment horizontal="right"/>
    </xf>
    <xf numFmtId="3" fontId="7" fillId="6" borderId="0" xfId="0" applyNumberFormat="1" applyFont="1" applyFill="1" applyBorder="1" applyAlignment="1">
      <alignment vertical="center"/>
    </xf>
    <xf numFmtId="1" fontId="6" fillId="6" borderId="0" xfId="0" applyNumberFormat="1" applyFont="1" applyFill="1" applyBorder="1" applyAlignment="1">
      <alignment horizontal="center" vertical="center"/>
    </xf>
    <xf numFmtId="3" fontId="7" fillId="6" borderId="0" xfId="0" applyNumberFormat="1" applyFont="1" applyFill="1" applyBorder="1" applyAlignment="1">
      <alignment horizontal="right" vertical="center"/>
    </xf>
    <xf numFmtId="1" fontId="7" fillId="6" borderId="0" xfId="0" applyNumberFormat="1" applyFont="1" applyFill="1" applyBorder="1" applyAlignment="1">
      <alignment horizontal="center" vertical="center"/>
    </xf>
    <xf numFmtId="3" fontId="6" fillId="6" borderId="0" xfId="0" applyNumberFormat="1" applyFont="1" applyFill="1" applyBorder="1" applyAlignment="1">
      <alignment horizontal="right"/>
    </xf>
    <xf numFmtId="1" fontId="7" fillId="6" borderId="0" xfId="0" applyNumberFormat="1" applyFont="1" applyFill="1" applyBorder="1" applyAlignment="1">
      <alignment horizontal="right"/>
    </xf>
    <xf numFmtId="0" fontId="7" fillId="6" borderId="0" xfId="0" applyFont="1" applyFill="1" applyBorder="1"/>
    <xf numFmtId="3" fontId="7" fillId="4" borderId="0" xfId="0" applyNumberFormat="1" applyFont="1" applyFill="1" applyBorder="1"/>
    <xf numFmtId="1" fontId="7" fillId="4" borderId="0" xfId="0" applyNumberFormat="1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right"/>
    </xf>
    <xf numFmtId="1" fontId="6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3" fontId="11" fillId="3" borderId="0" xfId="0" applyNumberFormat="1" applyFont="1" applyFill="1" applyBorder="1"/>
    <xf numFmtId="3" fontId="11" fillId="3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1" fontId="7" fillId="6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vertical="center"/>
    </xf>
    <xf numFmtId="3" fontId="7" fillId="5" borderId="0" xfId="0" applyNumberFormat="1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vertical="center"/>
    </xf>
    <xf numFmtId="3" fontId="7" fillId="5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vertical="center" wrapText="1"/>
    </xf>
    <xf numFmtId="0" fontId="29" fillId="0" borderId="0" xfId="0" applyFont="1" applyBorder="1" applyAlignment="1">
      <alignment horizontal="center"/>
    </xf>
    <xf numFmtId="16" fontId="29" fillId="0" borderId="0" xfId="0" applyNumberFormat="1" applyFont="1" applyBorder="1" applyAlignment="1">
      <alignment horizontal="center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3" fontId="7" fillId="0" borderId="0" xfId="0" applyNumberFormat="1" applyFont="1" applyBorder="1"/>
    <xf numFmtId="0" fontId="6" fillId="0" borderId="0" xfId="0" applyFont="1" applyFill="1" applyBorder="1" applyAlignment="1">
      <alignment horizontal="right"/>
    </xf>
    <xf numFmtId="0" fontId="7" fillId="5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3" fontId="7" fillId="3" borderId="0" xfId="0" applyNumberFormat="1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center"/>
    </xf>
    <xf numFmtId="3" fontId="7" fillId="6" borderId="2" xfId="0" applyNumberFormat="1" applyFont="1" applyFill="1" applyBorder="1"/>
    <xf numFmtId="3" fontId="7" fillId="6" borderId="7" xfId="0" applyNumberFormat="1" applyFont="1" applyFill="1" applyBorder="1" applyAlignment="1">
      <alignment horizontal="center"/>
    </xf>
    <xf numFmtId="0" fontId="8" fillId="6" borderId="2" xfId="0" applyFont="1" applyFill="1" applyBorder="1" applyAlignment="1">
      <alignment horizontal="left"/>
    </xf>
    <xf numFmtId="0" fontId="25" fillId="6" borderId="2" xfId="0" applyFont="1" applyFill="1" applyBorder="1" applyAlignment="1">
      <alignment horizontal="center"/>
    </xf>
    <xf numFmtId="3" fontId="25" fillId="6" borderId="2" xfId="0" applyNumberFormat="1" applyFont="1" applyFill="1" applyBorder="1"/>
    <xf numFmtId="3" fontId="25" fillId="6" borderId="7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3" fontId="32" fillId="3" borderId="10" xfId="0" applyNumberFormat="1" applyFont="1" applyFill="1" applyBorder="1" applyAlignment="1">
      <alignment horizontal="center"/>
    </xf>
    <xf numFmtId="0" fontId="32" fillId="3" borderId="2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left" vertical="center" wrapText="1"/>
    </xf>
    <xf numFmtId="3" fontId="6" fillId="7" borderId="0" xfId="0" applyNumberFormat="1" applyFont="1" applyFill="1" applyBorder="1"/>
    <xf numFmtId="3" fontId="6" fillId="7" borderId="0" xfId="0" applyNumberFormat="1" applyFont="1" applyFill="1" applyBorder="1" applyAlignment="1">
      <alignment vertical="center"/>
    </xf>
    <xf numFmtId="3" fontId="6" fillId="7" borderId="0" xfId="0" applyNumberFormat="1" applyFont="1" applyFill="1" applyBorder="1" applyAlignment="1">
      <alignment horizontal="right" vertical="center"/>
    </xf>
    <xf numFmtId="3" fontId="6" fillId="7" borderId="0" xfId="0" applyNumberFormat="1" applyFont="1" applyFill="1" applyBorder="1" applyAlignment="1">
      <alignment horizontal="right"/>
    </xf>
    <xf numFmtId="1" fontId="6" fillId="7" borderId="0" xfId="0" applyNumberFormat="1" applyFont="1" applyFill="1" applyBorder="1" applyAlignment="1">
      <alignment horizontal="center" vertical="center"/>
    </xf>
    <xf numFmtId="0" fontId="6" fillId="7" borderId="0" xfId="0" applyFont="1" applyFill="1" applyBorder="1" applyAlignment="1">
      <alignment vertical="center" wrapText="1"/>
    </xf>
    <xf numFmtId="0" fontId="6" fillId="7" borderId="0" xfId="0" applyFont="1" applyFill="1" applyBorder="1"/>
    <xf numFmtId="1" fontId="6" fillId="7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vertical="center"/>
    </xf>
    <xf numFmtId="3" fontId="11" fillId="7" borderId="0" xfId="0" applyNumberFormat="1" applyFont="1" applyFill="1" applyBorder="1"/>
    <xf numFmtId="3" fontId="13" fillId="7" borderId="0" xfId="0" applyNumberFormat="1" applyFont="1" applyFill="1" applyBorder="1"/>
    <xf numFmtId="3" fontId="11" fillId="7" borderId="0" xfId="0" applyNumberFormat="1" applyFont="1" applyFill="1" applyBorder="1" applyAlignment="1">
      <alignment horizontal="right"/>
    </xf>
    <xf numFmtId="0" fontId="6" fillId="7" borderId="0" xfId="0" applyFont="1" applyFill="1" applyBorder="1" applyAlignment="1">
      <alignment horizontal="right" vertical="center"/>
    </xf>
    <xf numFmtId="0" fontId="13" fillId="7" borderId="0" xfId="0" applyFont="1" applyFill="1" applyBorder="1" applyAlignment="1"/>
    <xf numFmtId="3" fontId="6" fillId="7" borderId="0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7" borderId="0" xfId="0" applyFont="1" applyFill="1" applyBorder="1" applyAlignment="1">
      <alignment horizontal="right"/>
    </xf>
    <xf numFmtId="0" fontId="6" fillId="7" borderId="0" xfId="0" applyFont="1" applyFill="1" applyBorder="1" applyAlignment="1">
      <alignment vertical="top"/>
    </xf>
    <xf numFmtId="0" fontId="7" fillId="7" borderId="0" xfId="0" applyFont="1" applyFill="1" applyBorder="1"/>
    <xf numFmtId="0" fontId="7" fillId="7" borderId="0" xfId="0" applyFont="1" applyFill="1" applyBorder="1" applyAlignment="1">
      <alignment vertical="top" wrapText="1"/>
    </xf>
    <xf numFmtId="3" fontId="7" fillId="7" borderId="0" xfId="0" applyNumberFormat="1" applyFont="1" applyFill="1" applyBorder="1"/>
    <xf numFmtId="3" fontId="7" fillId="7" borderId="0" xfId="0" applyNumberFormat="1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1" fontId="7" fillId="3" borderId="20" xfId="0" applyNumberFormat="1" applyFont="1" applyFill="1" applyBorder="1" applyAlignment="1">
      <alignment horizontal="center" vertical="center"/>
    </xf>
    <xf numFmtId="0" fontId="7" fillId="5" borderId="19" xfId="0" applyFont="1" applyFill="1" applyBorder="1"/>
    <xf numFmtId="49" fontId="7" fillId="5" borderId="0" xfId="0" applyNumberFormat="1" applyFont="1" applyFill="1" applyBorder="1" applyAlignment="1">
      <alignment horizontal="right"/>
    </xf>
    <xf numFmtId="3" fontId="7" fillId="5" borderId="0" xfId="0" applyNumberFormat="1" applyFont="1" applyFill="1" applyBorder="1" applyAlignment="1">
      <alignment vertical="center"/>
    </xf>
    <xf numFmtId="1" fontId="7" fillId="5" borderId="20" xfId="0" applyNumberFormat="1" applyFont="1" applyFill="1" applyBorder="1" applyAlignment="1">
      <alignment horizontal="center" vertical="center"/>
    </xf>
    <xf numFmtId="0" fontId="7" fillId="6" borderId="19" xfId="0" applyFont="1" applyFill="1" applyBorder="1"/>
    <xf numFmtId="49" fontId="7" fillId="6" borderId="0" xfId="0" applyNumberFormat="1" applyFont="1" applyFill="1" applyBorder="1" applyAlignment="1">
      <alignment horizontal="right"/>
    </xf>
    <xf numFmtId="1" fontId="7" fillId="6" borderId="20" xfId="0" applyNumberFormat="1" applyFont="1" applyFill="1" applyBorder="1" applyAlignment="1">
      <alignment horizontal="center" vertical="center"/>
    </xf>
    <xf numFmtId="0" fontId="6" fillId="6" borderId="19" xfId="0" applyFont="1" applyFill="1" applyBorder="1"/>
    <xf numFmtId="0" fontId="6" fillId="6" borderId="0" xfId="0" applyFont="1" applyFill="1" applyBorder="1"/>
    <xf numFmtId="49" fontId="6" fillId="6" borderId="0" xfId="0" applyNumberFormat="1" applyFont="1" applyFill="1" applyBorder="1" applyAlignment="1">
      <alignment horizontal="right"/>
    </xf>
    <xf numFmtId="0" fontId="6" fillId="3" borderId="19" xfId="0" applyFont="1" applyFill="1" applyBorder="1"/>
    <xf numFmtId="1" fontId="6" fillId="3" borderId="2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7" fillId="6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1" fontId="6" fillId="6" borderId="2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right" vertical="center"/>
    </xf>
    <xf numFmtId="0" fontId="6" fillId="0" borderId="19" xfId="0" applyFont="1" applyBorder="1"/>
    <xf numFmtId="49" fontId="6" fillId="0" borderId="0" xfId="0" applyNumberFormat="1" applyFont="1" applyBorder="1" applyAlignment="1">
      <alignment horizontal="right"/>
    </xf>
    <xf numFmtId="0" fontId="6" fillId="3" borderId="17" xfId="0" applyFont="1" applyFill="1" applyBorder="1"/>
    <xf numFmtId="0" fontId="6" fillId="3" borderId="14" xfId="0" applyFont="1" applyFill="1" applyBorder="1"/>
    <xf numFmtId="49" fontId="6" fillId="3" borderId="14" xfId="0" applyNumberFormat="1" applyFont="1" applyFill="1" applyBorder="1" applyAlignment="1">
      <alignment horizontal="right"/>
    </xf>
    <xf numFmtId="0" fontId="6" fillId="3" borderId="14" xfId="0" applyFont="1" applyFill="1" applyBorder="1" applyAlignment="1">
      <alignment vertical="center"/>
    </xf>
    <xf numFmtId="3" fontId="6" fillId="3" borderId="14" xfId="0" applyNumberFormat="1" applyFont="1" applyFill="1" applyBorder="1"/>
    <xf numFmtId="1" fontId="6" fillId="3" borderId="18" xfId="0" applyNumberFormat="1" applyFont="1" applyFill="1" applyBorder="1" applyAlignment="1">
      <alignment horizontal="center" vertical="center"/>
    </xf>
    <xf numFmtId="0" fontId="6" fillId="7" borderId="19" xfId="0" applyFont="1" applyFill="1" applyBorder="1"/>
    <xf numFmtId="49" fontId="6" fillId="7" borderId="0" xfId="0" applyNumberFormat="1" applyFont="1" applyFill="1" applyBorder="1" applyAlignment="1">
      <alignment horizontal="right"/>
    </xf>
    <xf numFmtId="1" fontId="6" fillId="7" borderId="20" xfId="0" applyNumberFormat="1" applyFont="1" applyFill="1" applyBorder="1" applyAlignment="1">
      <alignment horizontal="center" vertical="center"/>
    </xf>
    <xf numFmtId="1" fontId="7" fillId="6" borderId="20" xfId="0" applyNumberFormat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vertical="center" wrapText="1"/>
    </xf>
    <xf numFmtId="1" fontId="6" fillId="7" borderId="20" xfId="0" applyNumberFormat="1" applyFont="1" applyFill="1" applyBorder="1" applyAlignment="1">
      <alignment horizontal="center"/>
    </xf>
    <xf numFmtId="0" fontId="6" fillId="7" borderId="17" xfId="0" applyFont="1" applyFill="1" applyBorder="1"/>
    <xf numFmtId="0" fontId="6" fillId="7" borderId="14" xfId="0" applyFont="1" applyFill="1" applyBorder="1"/>
    <xf numFmtId="49" fontId="6" fillId="7" borderId="14" xfId="0" applyNumberFormat="1" applyFont="1" applyFill="1" applyBorder="1" applyAlignment="1">
      <alignment horizontal="right"/>
    </xf>
    <xf numFmtId="0" fontId="6" fillId="7" borderId="14" xfId="0" applyFont="1" applyFill="1" applyBorder="1" applyAlignment="1">
      <alignment vertical="center"/>
    </xf>
    <xf numFmtId="3" fontId="6" fillId="7" borderId="14" xfId="0" applyNumberFormat="1" applyFont="1" applyFill="1" applyBorder="1"/>
    <xf numFmtId="1" fontId="6" fillId="7" borderId="18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6" fillId="3" borderId="0" xfId="0" applyFont="1" applyFill="1" applyBorder="1" applyAlignment="1">
      <alignment vertical="top"/>
    </xf>
    <xf numFmtId="3" fontId="7" fillId="3" borderId="0" xfId="0" applyNumberFormat="1" applyFont="1" applyFill="1" applyBorder="1"/>
    <xf numFmtId="0" fontId="11" fillId="7" borderId="0" xfId="0" applyFont="1" applyFill="1" applyBorder="1"/>
    <xf numFmtId="0" fontId="6" fillId="6" borderId="19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49" fontId="6" fillId="6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16" fillId="3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horizontal="left" vertical="top" wrapText="1"/>
    </xf>
    <xf numFmtId="0" fontId="6" fillId="7" borderId="0" xfId="0" applyFont="1" applyFill="1" applyBorder="1" applyAlignment="1">
      <alignment vertical="top" wrapText="1"/>
    </xf>
    <xf numFmtId="0" fontId="16" fillId="7" borderId="0" xfId="0" applyFont="1" applyFill="1" applyBorder="1" applyAlignment="1">
      <alignment vertical="center" wrapText="1"/>
    </xf>
    <xf numFmtId="0" fontId="16" fillId="7" borderId="14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horizontal="left" vertical="center"/>
    </xf>
    <xf numFmtId="1" fontId="6" fillId="6" borderId="20" xfId="0" applyNumberFormat="1" applyFont="1" applyFill="1" applyBorder="1" applyAlignment="1">
      <alignment horizontal="center"/>
    </xf>
    <xf numFmtId="0" fontId="16" fillId="3" borderId="0" xfId="0" applyFont="1" applyFill="1" applyBorder="1"/>
    <xf numFmtId="0" fontId="6" fillId="3" borderId="0" xfId="0" applyFont="1" applyFill="1" applyBorder="1" applyAlignment="1"/>
    <xf numFmtId="0" fontId="7" fillId="6" borderId="0" xfId="0" applyFont="1" applyFill="1" applyBorder="1" applyAlignment="1">
      <alignment vertical="top"/>
    </xf>
    <xf numFmtId="0" fontId="28" fillId="6" borderId="0" xfId="0" applyFont="1" applyFill="1" applyBorder="1" applyAlignment="1">
      <alignment vertical="center"/>
    </xf>
    <xf numFmtId="3" fontId="6" fillId="3" borderId="20" xfId="0" applyNumberFormat="1" applyFont="1" applyFill="1" applyBorder="1" applyAlignment="1">
      <alignment horizontal="center"/>
    </xf>
    <xf numFmtId="0" fontId="6" fillId="7" borderId="0" xfId="0" applyFont="1" applyFill="1" applyBorder="1" applyAlignment="1"/>
    <xf numFmtId="3" fontId="6" fillId="7" borderId="20" xfId="0" applyNumberFormat="1" applyFont="1" applyFill="1" applyBorder="1" applyAlignment="1">
      <alignment horizontal="center"/>
    </xf>
    <xf numFmtId="3" fontId="6" fillId="7" borderId="18" xfId="0" applyNumberFormat="1" applyFont="1" applyFill="1" applyBorder="1" applyAlignment="1">
      <alignment horizontal="center"/>
    </xf>
    <xf numFmtId="3" fontId="7" fillId="6" borderId="20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 wrapText="1"/>
    </xf>
    <xf numFmtId="0" fontId="7" fillId="6" borderId="0" xfId="0" applyFont="1" applyFill="1" applyBorder="1" applyAlignment="1">
      <alignment vertical="top" wrapText="1"/>
    </xf>
    <xf numFmtId="0" fontId="7" fillId="3" borderId="14" xfId="0" applyFont="1" applyFill="1" applyBorder="1" applyAlignment="1"/>
    <xf numFmtId="0" fontId="7" fillId="3" borderId="18" xfId="0" applyFont="1" applyFill="1" applyBorder="1" applyAlignment="1"/>
    <xf numFmtId="0" fontId="32" fillId="3" borderId="0" xfId="0" applyFont="1" applyFill="1" applyBorder="1" applyAlignment="1">
      <alignment vertical="center"/>
    </xf>
    <xf numFmtId="3" fontId="33" fillId="3" borderId="0" xfId="0" applyNumberFormat="1" applyFont="1" applyFill="1" applyBorder="1" applyAlignment="1">
      <alignment horizontal="center"/>
    </xf>
    <xf numFmtId="3" fontId="32" fillId="3" borderId="0" xfId="0" applyNumberFormat="1" applyFont="1" applyFill="1" applyBorder="1"/>
    <xf numFmtId="0" fontId="9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3" fontId="7" fillId="6" borderId="0" xfId="0" applyNumberFormat="1" applyFont="1" applyFill="1" applyBorder="1" applyAlignment="1">
      <alignment horizontal="right" vertical="center" wrapText="1"/>
    </xf>
    <xf numFmtId="3" fontId="7" fillId="6" borderId="20" xfId="0" applyNumberFormat="1" applyFont="1" applyFill="1" applyBorder="1" applyAlignment="1">
      <alignment horizontal="center" vertical="center"/>
    </xf>
    <xf numFmtId="3" fontId="7" fillId="3" borderId="20" xfId="0" applyNumberFormat="1" applyFont="1" applyFill="1" applyBorder="1" applyAlignment="1">
      <alignment horizontal="center" vertical="center"/>
    </xf>
    <xf numFmtId="3" fontId="6" fillId="3" borderId="2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/>
    </xf>
    <xf numFmtId="0" fontId="7" fillId="3" borderId="14" xfId="0" applyFont="1" applyFill="1" applyBorder="1"/>
    <xf numFmtId="3" fontId="6" fillId="7" borderId="2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3" borderId="17" xfId="0" applyFill="1" applyBorder="1"/>
    <xf numFmtId="0" fontId="0" fillId="3" borderId="14" xfId="0" applyFill="1" applyBorder="1"/>
    <xf numFmtId="0" fontId="10" fillId="6" borderId="19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3" fontId="6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top" wrapText="1"/>
    </xf>
    <xf numFmtId="3" fontId="40" fillId="3" borderId="0" xfId="0" applyNumberFormat="1" applyFont="1" applyFill="1" applyBorder="1"/>
    <xf numFmtId="0" fontId="6" fillId="3" borderId="0" xfId="0" applyFont="1" applyFill="1" applyBorder="1" applyAlignment="1">
      <alignment wrapText="1"/>
    </xf>
    <xf numFmtId="0" fontId="6" fillId="7" borderId="19" xfId="0" applyFont="1" applyFill="1" applyBorder="1" applyAlignment="1">
      <alignment horizontal="right" vertical="center"/>
    </xf>
    <xf numFmtId="0" fontId="6" fillId="7" borderId="0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center" vertical="center" wrapText="1"/>
    </xf>
    <xf numFmtId="3" fontId="40" fillId="7" borderId="0" xfId="0" applyNumberFormat="1" applyFont="1" applyFill="1" applyBorder="1"/>
    <xf numFmtId="0" fontId="7" fillId="6" borderId="0" xfId="0" applyFont="1" applyFill="1" applyBorder="1" applyAlignment="1">
      <alignment horizontal="center"/>
    </xf>
    <xf numFmtId="0" fontId="7" fillId="3" borderId="19" xfId="0" applyFont="1" applyFill="1" applyBorder="1"/>
    <xf numFmtId="49" fontId="7" fillId="3" borderId="0" xfId="0" applyNumberFormat="1" applyFont="1" applyFill="1" applyBorder="1" applyAlignment="1">
      <alignment horizontal="right"/>
    </xf>
    <xf numFmtId="3" fontId="7" fillId="3" borderId="20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right"/>
    </xf>
    <xf numFmtId="49" fontId="7" fillId="3" borderId="2" xfId="0" applyNumberFormat="1" applyFont="1" applyFill="1" applyBorder="1" applyAlignment="1">
      <alignment horizontal="right"/>
    </xf>
    <xf numFmtId="0" fontId="7" fillId="3" borderId="2" xfId="0" applyFont="1" applyFill="1" applyBorder="1" applyAlignment="1">
      <alignment vertical="top" wrapText="1"/>
    </xf>
    <xf numFmtId="0" fontId="40" fillId="3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3" fontId="6" fillId="6" borderId="0" xfId="0" applyNumberFormat="1" applyFont="1" applyFill="1" applyBorder="1"/>
    <xf numFmtId="0" fontId="6" fillId="6" borderId="14" xfId="0" applyFont="1" applyFill="1" applyBorder="1"/>
    <xf numFmtId="0" fontId="6" fillId="6" borderId="0" xfId="0" applyFont="1" applyFill="1" applyBorder="1" applyAlignment="1"/>
    <xf numFmtId="0" fontId="6" fillId="6" borderId="0" xfId="0" applyFont="1" applyFill="1" applyBorder="1" applyAlignment="1">
      <alignment horizontal="left" vertical="top" wrapText="1"/>
    </xf>
    <xf numFmtId="3" fontId="6" fillId="6" borderId="20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vertical="top"/>
    </xf>
    <xf numFmtId="0" fontId="32" fillId="6" borderId="0" xfId="0" applyFont="1" applyFill="1" applyBorder="1" applyAlignment="1"/>
    <xf numFmtId="0" fontId="32" fillId="6" borderId="0" xfId="0" applyFont="1" applyFill="1" applyBorder="1" applyAlignment="1">
      <alignment wrapText="1"/>
    </xf>
    <xf numFmtId="0" fontId="6" fillId="6" borderId="17" xfId="0" applyFont="1" applyFill="1" applyBorder="1" applyAlignment="1">
      <alignment horizontal="right" vertical="center"/>
    </xf>
    <xf numFmtId="0" fontId="6" fillId="6" borderId="14" xfId="0" applyFont="1" applyFill="1" applyBorder="1" applyAlignment="1">
      <alignment horizontal="right" vertical="center"/>
    </xf>
    <xf numFmtId="0" fontId="7" fillId="6" borderId="14" xfId="0" applyFont="1" applyFill="1" applyBorder="1" applyAlignment="1"/>
    <xf numFmtId="0" fontId="7" fillId="6" borderId="18" xfId="0" applyFont="1" applyFill="1" applyBorder="1" applyAlignment="1"/>
    <xf numFmtId="0" fontId="44" fillId="3" borderId="0" xfId="0" applyFont="1" applyFill="1" applyBorder="1" applyAlignment="1">
      <alignment horizontal="right" vertical="center" wrapText="1"/>
    </xf>
    <xf numFmtId="0" fontId="6" fillId="6" borderId="0" xfId="0" applyFont="1" applyFill="1" applyBorder="1" applyAlignment="1">
      <alignment horizontal="right"/>
    </xf>
    <xf numFmtId="0" fontId="32" fillId="3" borderId="21" xfId="0" applyFont="1" applyFill="1" applyBorder="1" applyAlignment="1">
      <alignment horizontal="right" vertical="center"/>
    </xf>
    <xf numFmtId="3" fontId="33" fillId="3" borderId="0" xfId="0" applyNumberFormat="1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left"/>
    </xf>
    <xf numFmtId="0" fontId="38" fillId="3" borderId="0" xfId="0" applyFont="1" applyFill="1" applyBorder="1" applyAlignment="1">
      <alignment horizontal="left"/>
    </xf>
    <xf numFmtId="4" fontId="35" fillId="3" borderId="0" xfId="0" applyNumberFormat="1" applyFont="1" applyFill="1" applyBorder="1"/>
    <xf numFmtId="0" fontId="9" fillId="5" borderId="0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right" vertical="center"/>
    </xf>
    <xf numFmtId="0" fontId="6" fillId="7" borderId="2" xfId="0" applyFont="1" applyFill="1" applyBorder="1" applyAlignment="1">
      <alignment vertical="center"/>
    </xf>
    <xf numFmtId="0" fontId="32" fillId="7" borderId="2" xfId="0" applyFont="1" applyFill="1" applyBorder="1" applyAlignment="1">
      <alignment horizontal="right" vertical="center"/>
    </xf>
    <xf numFmtId="0" fontId="32" fillId="7" borderId="2" xfId="0" applyFont="1" applyFill="1" applyBorder="1" applyAlignment="1">
      <alignment horizontal="left" vertical="top" wrapText="1"/>
    </xf>
    <xf numFmtId="0" fontId="32" fillId="6" borderId="0" xfId="0" applyFont="1" applyFill="1" applyBorder="1" applyAlignment="1">
      <alignment vertical="center"/>
    </xf>
    <xf numFmtId="0" fontId="6" fillId="6" borderId="2" xfId="0" applyFont="1" applyFill="1" applyBorder="1" applyAlignment="1">
      <alignment vertical="top" wrapText="1"/>
    </xf>
    <xf numFmtId="0" fontId="6" fillId="0" borderId="8" xfId="0" applyFont="1" applyBorder="1"/>
    <xf numFmtId="0" fontId="6" fillId="0" borderId="9" xfId="0" applyFont="1" applyBorder="1" applyAlignment="1">
      <alignment wrapText="1"/>
    </xf>
    <xf numFmtId="1" fontId="6" fillId="6" borderId="6" xfId="0" applyNumberFormat="1" applyFont="1" applyFill="1" applyBorder="1"/>
    <xf numFmtId="3" fontId="6" fillId="6" borderId="2" xfId="0" applyNumberFormat="1" applyFont="1" applyFill="1" applyBorder="1" applyAlignment="1">
      <alignment wrapText="1"/>
    </xf>
    <xf numFmtId="3" fontId="6" fillId="6" borderId="0" xfId="0" applyNumberFormat="1" applyFont="1" applyFill="1"/>
    <xf numFmtId="3" fontId="6" fillId="0" borderId="0" xfId="0" applyNumberFormat="1" applyFont="1"/>
    <xf numFmtId="3" fontId="6" fillId="6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3" fontId="18" fillId="2" borderId="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left"/>
    </xf>
    <xf numFmtId="3" fontId="18" fillId="0" borderId="0" xfId="0" applyNumberFormat="1" applyFont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3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left"/>
    </xf>
    <xf numFmtId="3" fontId="18" fillId="3" borderId="0" xfId="0" applyNumberFormat="1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3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textRotation="90" wrapText="1"/>
    </xf>
    <xf numFmtId="0" fontId="2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textRotation="90" wrapText="1" readingOrder="2"/>
    </xf>
    <xf numFmtId="0" fontId="2" fillId="4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textRotation="90" wrapText="1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textRotation="90" wrapText="1" readingOrder="2"/>
    </xf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9" fillId="3" borderId="0" xfId="0" applyFont="1" applyFill="1" applyAlignment="1">
      <alignment horizontal="left"/>
    </xf>
    <xf numFmtId="0" fontId="9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" fillId="6" borderId="13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7" fillId="6" borderId="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/>
    </xf>
    <xf numFmtId="0" fontId="9" fillId="6" borderId="5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30" fillId="3" borderId="0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textRotation="90" wrapText="1"/>
    </xf>
    <xf numFmtId="0" fontId="7" fillId="5" borderId="0" xfId="0" applyFont="1" applyFill="1" applyBorder="1" applyAlignment="1">
      <alignment horizontal="center" vertical="center" textRotation="90" wrapText="1"/>
    </xf>
    <xf numFmtId="0" fontId="7" fillId="5" borderId="13" xfId="0" applyFont="1" applyFill="1" applyBorder="1" applyAlignment="1">
      <alignment horizontal="center" vertical="center" textRotation="90"/>
    </xf>
    <xf numFmtId="0" fontId="7" fillId="5" borderId="0" xfId="0" applyFont="1" applyFill="1" applyBorder="1" applyAlignment="1">
      <alignment horizontal="center" vertical="center" textRotation="90"/>
    </xf>
    <xf numFmtId="0" fontId="7" fillId="5" borderId="15" xfId="0" applyFont="1" applyFill="1" applyBorder="1" applyAlignment="1">
      <alignment horizontal="center" vertical="center" textRotation="90"/>
    </xf>
    <xf numFmtId="0" fontId="7" fillId="5" borderId="19" xfId="0" applyFont="1" applyFill="1" applyBorder="1" applyAlignment="1">
      <alignment horizontal="center" vertical="center" textRotation="90"/>
    </xf>
    <xf numFmtId="0" fontId="9" fillId="5" borderId="16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view="pageLayout" topLeftCell="C16" zoomScaleNormal="100" zoomScaleSheetLayoutView="50" workbookViewId="0">
      <selection activeCell="F29" sqref="F29:G29"/>
    </sheetView>
  </sheetViews>
  <sheetFormatPr defaultRowHeight="15" x14ac:dyDescent="0.25"/>
  <cols>
    <col min="1" max="1" width="0.85546875" hidden="1" customWidth="1"/>
    <col min="2" max="2" width="0.28515625" hidden="1" customWidth="1"/>
    <col min="3" max="3" width="7.28515625" customWidth="1"/>
    <col min="4" max="4" width="12.5703125" customWidth="1"/>
    <col min="5" max="5" width="45.140625" customWidth="1"/>
    <col min="7" max="7" width="10.42578125" customWidth="1"/>
    <col min="9" max="9" width="11.140625" customWidth="1"/>
    <col min="10" max="10" width="10" customWidth="1"/>
  </cols>
  <sheetData>
    <row r="1" spans="1:16" x14ac:dyDescent="0.25">
      <c r="A1" s="436"/>
      <c r="B1" s="436"/>
      <c r="C1" s="438" t="s">
        <v>0</v>
      </c>
      <c r="D1" s="438"/>
      <c r="E1" s="438"/>
      <c r="F1" s="442" t="s">
        <v>564</v>
      </c>
      <c r="G1" s="442"/>
      <c r="H1" s="9"/>
    </row>
    <row r="2" spans="1:16" ht="15.75" x14ac:dyDescent="0.25">
      <c r="A2" s="436"/>
      <c r="B2" s="436"/>
      <c r="C2" s="438" t="s">
        <v>1</v>
      </c>
      <c r="D2" s="438"/>
      <c r="E2" s="438"/>
      <c r="F2" s="441"/>
      <c r="G2" s="441"/>
    </row>
    <row r="3" spans="1:16" x14ac:dyDescent="0.25">
      <c r="A3" s="436"/>
      <c r="B3" s="436"/>
      <c r="C3" s="438" t="s">
        <v>2</v>
      </c>
      <c r="D3" s="438"/>
      <c r="E3" s="438"/>
      <c r="F3" s="9"/>
      <c r="G3" s="9"/>
      <c r="H3" s="9"/>
    </row>
    <row r="4" spans="1:16" x14ac:dyDescent="0.25">
      <c r="A4" s="436"/>
      <c r="B4" s="436"/>
      <c r="C4" s="438" t="s">
        <v>3</v>
      </c>
      <c r="D4" s="438"/>
      <c r="E4" s="438"/>
      <c r="F4" s="9"/>
      <c r="G4" s="9"/>
      <c r="H4" s="9"/>
    </row>
    <row r="5" spans="1:16" x14ac:dyDescent="0.25">
      <c r="A5" s="436"/>
      <c r="B5" s="436"/>
      <c r="C5" s="151" t="s">
        <v>563</v>
      </c>
      <c r="D5" s="151"/>
      <c r="E5" s="151"/>
    </row>
    <row r="6" spans="1:16" ht="11.25" customHeight="1" x14ac:dyDescent="0.25">
      <c r="A6" s="152"/>
      <c r="B6" s="152"/>
      <c r="C6" s="151"/>
      <c r="D6" s="151"/>
      <c r="E6" s="151"/>
    </row>
    <row r="7" spans="1:16" x14ac:dyDescent="0.25">
      <c r="C7" s="9" t="s">
        <v>610</v>
      </c>
      <c r="D7" s="9"/>
      <c r="E7" s="9"/>
    </row>
    <row r="8" spans="1:16" x14ac:dyDescent="0.25">
      <c r="A8" s="1" t="s">
        <v>289</v>
      </c>
      <c r="B8" s="1"/>
      <c r="C8" s="153" t="s">
        <v>611</v>
      </c>
      <c r="D8" s="153"/>
      <c r="E8" s="153"/>
      <c r="F8" s="2"/>
      <c r="G8" s="2"/>
      <c r="H8" s="2"/>
      <c r="I8" s="2"/>
      <c r="J8" s="2"/>
    </row>
    <row r="9" spans="1:16" ht="9.75" customHeight="1" x14ac:dyDescent="0.25">
      <c r="A9" s="1"/>
      <c r="B9" s="1"/>
      <c r="C9" s="1"/>
      <c r="D9" s="1"/>
      <c r="E9" s="1"/>
      <c r="F9" s="2"/>
      <c r="G9" s="2"/>
      <c r="H9" s="2"/>
      <c r="I9" s="2"/>
      <c r="J9" s="2"/>
    </row>
    <row r="10" spans="1:16" ht="15" customHeight="1" x14ac:dyDescent="0.25">
      <c r="A10" s="437" t="s">
        <v>612</v>
      </c>
      <c r="B10" s="437"/>
      <c r="C10" s="437"/>
      <c r="D10" s="437"/>
      <c r="E10" s="437"/>
      <c r="F10" s="437"/>
      <c r="G10" s="437"/>
      <c r="H10" s="1"/>
      <c r="I10" s="1"/>
      <c r="J10" s="1"/>
    </row>
    <row r="11" spans="1:16" x14ac:dyDescent="0.25">
      <c r="A11" s="437"/>
      <c r="B11" s="437"/>
      <c r="C11" s="437"/>
      <c r="D11" s="437"/>
      <c r="E11" s="437"/>
      <c r="F11" s="437"/>
      <c r="G11" s="437"/>
      <c r="H11" s="1"/>
      <c r="I11" s="1"/>
      <c r="J11" s="1"/>
    </row>
    <row r="12" spans="1:16" x14ac:dyDescent="0.25">
      <c r="A12" s="437"/>
      <c r="B12" s="437"/>
      <c r="C12" s="437"/>
      <c r="D12" s="437"/>
      <c r="E12" s="437"/>
      <c r="F12" s="437"/>
      <c r="G12" s="437"/>
      <c r="H12" s="2"/>
      <c r="I12" s="2"/>
      <c r="J12" s="2"/>
    </row>
    <row r="13" spans="1:16" ht="33.75" customHeight="1" x14ac:dyDescent="0.25">
      <c r="A13" s="437"/>
      <c r="B13" s="437"/>
      <c r="C13" s="437"/>
      <c r="D13" s="437"/>
      <c r="E13" s="437"/>
      <c r="F13" s="437"/>
      <c r="G13" s="437"/>
      <c r="H13" s="2"/>
      <c r="I13" s="2"/>
      <c r="J13" s="2"/>
    </row>
    <row r="14" spans="1:16" ht="6" customHeight="1" x14ac:dyDescent="0.25">
      <c r="A14" s="146"/>
      <c r="B14" s="146"/>
      <c r="C14" s="146"/>
      <c r="D14" s="146"/>
      <c r="E14" s="146"/>
      <c r="F14" s="146"/>
      <c r="G14" s="146"/>
      <c r="H14" s="2"/>
      <c r="I14" s="2"/>
      <c r="J14" s="2"/>
    </row>
    <row r="15" spans="1:16" ht="21" customHeight="1" x14ac:dyDescent="0.25">
      <c r="A15" s="439" t="s">
        <v>613</v>
      </c>
      <c r="B15" s="439"/>
      <c r="C15" s="439"/>
      <c r="D15" s="439"/>
      <c r="E15" s="439"/>
      <c r="F15" s="439"/>
      <c r="G15" s="439"/>
      <c r="H15" s="1"/>
      <c r="I15" s="1"/>
      <c r="J15" s="1"/>
      <c r="K15" s="1"/>
      <c r="L15" s="1"/>
      <c r="M15" s="1"/>
      <c r="N15" s="1"/>
      <c r="O15" s="1"/>
      <c r="P15" s="1"/>
    </row>
    <row r="16" spans="1:16" ht="15" customHeight="1" x14ac:dyDescent="0.25">
      <c r="A16" s="147"/>
      <c r="B16" s="147"/>
      <c r="C16" s="440" t="s">
        <v>395</v>
      </c>
      <c r="D16" s="440"/>
      <c r="E16" s="147"/>
      <c r="F16" s="147"/>
      <c r="G16" s="147"/>
      <c r="H16" s="1"/>
      <c r="I16" s="1"/>
      <c r="J16" s="1"/>
      <c r="K16" s="1"/>
      <c r="L16" s="1"/>
      <c r="M16" s="1"/>
      <c r="N16" s="1"/>
      <c r="O16" s="1"/>
      <c r="P16" s="1"/>
    </row>
    <row r="17" spans="1:10" x14ac:dyDescent="0.25">
      <c r="A17" s="417" t="s">
        <v>155</v>
      </c>
      <c r="B17" s="417"/>
      <c r="C17" s="417"/>
      <c r="D17" s="417"/>
      <c r="E17" s="417"/>
      <c r="F17" s="417"/>
      <c r="G17" s="417"/>
      <c r="H17" s="2"/>
      <c r="I17" s="2"/>
      <c r="J17" s="2"/>
    </row>
    <row r="18" spans="1:10" x14ac:dyDescent="0.25">
      <c r="A18" s="418" t="s">
        <v>665</v>
      </c>
      <c r="B18" s="418"/>
      <c r="C18" s="418"/>
      <c r="D18" s="418"/>
      <c r="E18" s="418"/>
      <c r="F18" s="418"/>
      <c r="G18" s="418"/>
      <c r="H18" s="2"/>
      <c r="I18" s="2"/>
      <c r="J18" s="2"/>
    </row>
    <row r="19" spans="1:10" ht="7.5" customHeight="1" x14ac:dyDescent="0.25">
      <c r="A19" s="146"/>
      <c r="B19" s="146"/>
      <c r="C19" s="146"/>
      <c r="D19" s="146"/>
      <c r="E19" s="146"/>
      <c r="F19" s="146"/>
      <c r="G19" s="146"/>
      <c r="H19" s="2"/>
      <c r="I19" s="2"/>
      <c r="J19" s="2"/>
    </row>
    <row r="20" spans="1:10" ht="12.75" customHeight="1" x14ac:dyDescent="0.25">
      <c r="A20" s="4"/>
      <c r="B20" s="146"/>
      <c r="C20" s="435" t="s">
        <v>290</v>
      </c>
      <c r="D20" s="435"/>
      <c r="E20" s="435"/>
      <c r="F20" s="435"/>
      <c r="G20" s="435"/>
    </row>
    <row r="21" spans="1:10" ht="15" customHeight="1" x14ac:dyDescent="0.25">
      <c r="A21" s="4"/>
      <c r="B21" s="4"/>
      <c r="C21" s="145">
        <v>1</v>
      </c>
      <c r="D21" s="433" t="s">
        <v>232</v>
      </c>
      <c r="E21" s="433"/>
      <c r="F21" s="431">
        <f>Sheet2!H6</f>
        <v>11138361</v>
      </c>
      <c r="G21" s="431"/>
    </row>
    <row r="22" spans="1:10" ht="15" customHeight="1" x14ac:dyDescent="0.25">
      <c r="A22" s="4"/>
      <c r="B22" s="4"/>
      <c r="C22" s="10"/>
      <c r="D22" s="433" t="s">
        <v>233</v>
      </c>
      <c r="E22" s="433"/>
      <c r="F22" s="431">
        <f>Sheet2!H37</f>
        <v>4173591</v>
      </c>
      <c r="G22" s="431"/>
    </row>
    <row r="23" spans="1:10" x14ac:dyDescent="0.25">
      <c r="A23" s="4"/>
      <c r="B23" s="4"/>
      <c r="C23" s="10"/>
      <c r="D23" s="434" t="s">
        <v>291</v>
      </c>
      <c r="E23" s="434"/>
      <c r="F23" s="431">
        <f>Sheet2!H82</f>
        <v>3596641</v>
      </c>
      <c r="G23" s="431"/>
    </row>
    <row r="24" spans="1:10" ht="15" customHeight="1" x14ac:dyDescent="0.25">
      <c r="A24" s="4"/>
      <c r="B24" s="4"/>
      <c r="C24" s="10"/>
      <c r="D24" s="433" t="s">
        <v>292</v>
      </c>
      <c r="E24" s="433"/>
      <c r="F24" s="431">
        <f>Sheet2!H94</f>
        <v>2286770</v>
      </c>
      <c r="G24" s="431"/>
    </row>
    <row r="25" spans="1:10" ht="12" customHeight="1" x14ac:dyDescent="0.25">
      <c r="A25" s="4"/>
      <c r="B25" s="4"/>
      <c r="C25" s="10"/>
      <c r="D25" s="432" t="s">
        <v>293</v>
      </c>
      <c r="E25" s="432"/>
      <c r="F25" s="429">
        <f>F21+F22+F23+F24</f>
        <v>21195363</v>
      </c>
      <c r="G25" s="429"/>
    </row>
    <row r="26" spans="1:10" x14ac:dyDescent="0.25">
      <c r="A26" s="4"/>
      <c r="B26" s="4"/>
      <c r="C26" s="10"/>
      <c r="D26" s="432" t="s">
        <v>294</v>
      </c>
      <c r="E26" s="432"/>
      <c r="F26" s="429">
        <f>F27+F28+F29+F30</f>
        <v>16723960</v>
      </c>
      <c r="G26" s="429"/>
    </row>
    <row r="27" spans="1:10" x14ac:dyDescent="0.25">
      <c r="A27" s="4"/>
      <c r="B27" s="4"/>
      <c r="C27" s="10"/>
      <c r="D27" s="427" t="s">
        <v>295</v>
      </c>
      <c r="E27" s="427"/>
      <c r="F27" s="430">
        <f>Sheet3!H6+Sheet3!H17+Sheet3!H19+Sheet3!H45</f>
        <v>10210766</v>
      </c>
      <c r="G27" s="430"/>
    </row>
    <row r="28" spans="1:10" x14ac:dyDescent="0.25">
      <c r="A28" s="4"/>
      <c r="B28" s="4"/>
      <c r="C28" s="10"/>
      <c r="D28" s="427" t="s">
        <v>234</v>
      </c>
      <c r="E28" s="427"/>
      <c r="F28" s="430">
        <f>Sheet3!H29</f>
        <v>6129274</v>
      </c>
      <c r="G28" s="430"/>
    </row>
    <row r="29" spans="1:10" x14ac:dyDescent="0.25">
      <c r="A29" s="4"/>
      <c r="B29" s="4"/>
      <c r="C29" s="10"/>
      <c r="D29" s="427" t="s">
        <v>286</v>
      </c>
      <c r="E29" s="427"/>
      <c r="F29" s="425">
        <f>Sheet3!H36</f>
        <v>323920</v>
      </c>
      <c r="G29" s="425"/>
    </row>
    <row r="30" spans="1:10" x14ac:dyDescent="0.25">
      <c r="A30" s="4"/>
      <c r="B30" s="4"/>
      <c r="C30" s="10"/>
      <c r="D30" s="427" t="s">
        <v>287</v>
      </c>
      <c r="E30" s="427"/>
      <c r="F30" s="425">
        <f>Sheet3!H40</f>
        <v>60000</v>
      </c>
      <c r="G30" s="425"/>
    </row>
    <row r="31" spans="1:10" x14ac:dyDescent="0.25">
      <c r="A31" s="4"/>
      <c r="B31" s="4"/>
      <c r="C31" s="145" t="s">
        <v>296</v>
      </c>
      <c r="D31" s="428" t="s">
        <v>297</v>
      </c>
      <c r="E31" s="428"/>
      <c r="F31" s="425">
        <f>F25-F26</f>
        <v>4471403</v>
      </c>
      <c r="G31" s="425"/>
    </row>
    <row r="32" spans="1:10" ht="13.5" customHeight="1" x14ac:dyDescent="0.25">
      <c r="A32" s="4"/>
      <c r="B32" s="4"/>
      <c r="C32" s="423" t="s">
        <v>298</v>
      </c>
      <c r="D32" s="423"/>
      <c r="E32" s="423"/>
      <c r="F32" s="423"/>
      <c r="G32" s="423"/>
    </row>
    <row r="33" spans="1:9" x14ac:dyDescent="0.25">
      <c r="A33" s="4"/>
      <c r="B33" s="4"/>
      <c r="C33" s="10"/>
      <c r="D33" s="427" t="s">
        <v>299</v>
      </c>
      <c r="E33" s="427"/>
      <c r="F33" s="425">
        <f>Sheet2!H108</f>
        <v>175000</v>
      </c>
      <c r="G33" s="425"/>
    </row>
    <row r="34" spans="1:9" x14ac:dyDescent="0.25">
      <c r="A34" s="4"/>
      <c r="B34" s="4"/>
      <c r="C34" s="10"/>
      <c r="D34" s="427" t="s">
        <v>300</v>
      </c>
      <c r="E34" s="427"/>
      <c r="F34" s="425">
        <f>Sheet3!H42</f>
        <v>4566403</v>
      </c>
      <c r="G34" s="425"/>
    </row>
    <row r="35" spans="1:9" x14ac:dyDescent="0.25">
      <c r="A35" s="4"/>
      <c r="B35" s="4"/>
      <c r="C35" s="145" t="s">
        <v>301</v>
      </c>
      <c r="D35" s="428" t="s">
        <v>302</v>
      </c>
      <c r="E35" s="428"/>
      <c r="F35" s="425">
        <f>F33-F34</f>
        <v>-4391403</v>
      </c>
      <c r="G35" s="425"/>
    </row>
    <row r="36" spans="1:9" x14ac:dyDescent="0.25">
      <c r="A36" s="4"/>
      <c r="B36" s="4"/>
      <c r="C36" s="145" t="s">
        <v>303</v>
      </c>
      <c r="D36" s="428" t="s">
        <v>304</v>
      </c>
      <c r="E36" s="428"/>
      <c r="F36" s="425">
        <f>F31+F35</f>
        <v>80000</v>
      </c>
      <c r="G36" s="425"/>
    </row>
    <row r="37" spans="1:9" ht="12" customHeight="1" x14ac:dyDescent="0.25">
      <c r="A37" s="4"/>
      <c r="B37" s="4"/>
      <c r="C37" s="423" t="s">
        <v>305</v>
      </c>
      <c r="D37" s="423"/>
      <c r="E37" s="423"/>
      <c r="F37" s="423"/>
      <c r="G37" s="423"/>
    </row>
    <row r="38" spans="1:9" x14ac:dyDescent="0.25">
      <c r="A38" s="4"/>
      <c r="B38" s="4"/>
      <c r="C38" s="10"/>
      <c r="D38" s="428" t="s">
        <v>306</v>
      </c>
      <c r="E38" s="428"/>
      <c r="F38" s="422">
        <f>F39+F40</f>
        <v>0</v>
      </c>
      <c r="G38" s="422"/>
    </row>
    <row r="39" spans="1:9" x14ac:dyDescent="0.25">
      <c r="A39" s="4"/>
      <c r="B39" s="4"/>
      <c r="C39" s="10"/>
      <c r="D39" s="427" t="s">
        <v>307</v>
      </c>
      <c r="E39" s="427"/>
      <c r="F39" s="425">
        <v>0</v>
      </c>
      <c r="G39" s="425"/>
    </row>
    <row r="40" spans="1:9" x14ac:dyDescent="0.25">
      <c r="A40" s="4"/>
      <c r="B40" s="4"/>
      <c r="C40" s="10"/>
      <c r="D40" s="427" t="s">
        <v>308</v>
      </c>
      <c r="E40" s="427"/>
      <c r="F40" s="425">
        <v>0</v>
      </c>
      <c r="G40" s="425"/>
    </row>
    <row r="41" spans="1:9" x14ac:dyDescent="0.25">
      <c r="A41" s="4"/>
      <c r="B41" s="4"/>
      <c r="C41" s="10"/>
      <c r="D41" s="421" t="s">
        <v>309</v>
      </c>
      <c r="E41" s="421"/>
      <c r="F41" s="422">
        <f>F42+F43</f>
        <v>80000</v>
      </c>
      <c r="G41" s="422"/>
    </row>
    <row r="42" spans="1:9" ht="15" customHeight="1" x14ac:dyDescent="0.25">
      <c r="A42" s="4"/>
      <c r="B42" s="4"/>
      <c r="C42" s="10"/>
      <c r="D42" s="424" t="s">
        <v>310</v>
      </c>
      <c r="E42" s="424"/>
      <c r="F42" s="425">
        <f>Sheet3!H44</f>
        <v>0</v>
      </c>
      <c r="G42" s="426"/>
    </row>
    <row r="43" spans="1:9" x14ac:dyDescent="0.25">
      <c r="A43" s="4"/>
      <c r="B43" s="4"/>
      <c r="C43" s="10"/>
      <c r="D43" s="424" t="s">
        <v>311</v>
      </c>
      <c r="E43" s="424"/>
      <c r="F43" s="425">
        <f>Sheet3!H43</f>
        <v>80000</v>
      </c>
      <c r="G43" s="426"/>
    </row>
    <row r="44" spans="1:9" x14ac:dyDescent="0.25">
      <c r="A44" s="4"/>
      <c r="B44" s="4"/>
      <c r="C44" s="145" t="s">
        <v>312</v>
      </c>
      <c r="D44" s="421" t="s">
        <v>313</v>
      </c>
      <c r="E44" s="421"/>
      <c r="F44" s="422">
        <f>F38-F41</f>
        <v>-80000</v>
      </c>
      <c r="G44" s="417"/>
    </row>
    <row r="45" spans="1:9" ht="13.5" customHeight="1" x14ac:dyDescent="0.25">
      <c r="A45" s="4"/>
      <c r="B45" s="4"/>
      <c r="C45" s="143" t="s">
        <v>314</v>
      </c>
      <c r="D45" s="419" t="s">
        <v>315</v>
      </c>
      <c r="E45" s="419"/>
      <c r="F45" s="420">
        <f>F36+F44</f>
        <v>0</v>
      </c>
      <c r="G45" s="423"/>
    </row>
    <row r="46" spans="1:9" ht="12" customHeight="1" x14ac:dyDescent="0.25">
      <c r="A46" s="4"/>
      <c r="B46" s="4"/>
      <c r="C46" s="143" t="s">
        <v>316</v>
      </c>
      <c r="D46" s="419" t="s">
        <v>317</v>
      </c>
      <c r="E46" s="419"/>
      <c r="F46" s="420">
        <f>Sheet2!H105</f>
        <v>0</v>
      </c>
      <c r="G46" s="420"/>
    </row>
    <row r="47" spans="1:9" ht="9" customHeight="1" x14ac:dyDescent="0.25">
      <c r="A47" s="4"/>
      <c r="B47" s="4"/>
      <c r="C47" s="417"/>
      <c r="D47" s="417"/>
      <c r="E47" s="417"/>
      <c r="F47" s="417"/>
      <c r="G47" s="417"/>
    </row>
    <row r="48" spans="1:9" ht="12.75" customHeight="1" x14ac:dyDescent="0.25">
      <c r="A48" s="4"/>
      <c r="B48" s="4"/>
      <c r="C48" s="143" t="s">
        <v>318</v>
      </c>
      <c r="D48" s="419" t="s">
        <v>319</v>
      </c>
      <c r="E48" s="419"/>
      <c r="F48" s="420">
        <f>F25+F33+F46</f>
        <v>21370363</v>
      </c>
      <c r="G48" s="420"/>
      <c r="I48" s="21">
        <f>F48-F49</f>
        <v>0</v>
      </c>
    </row>
    <row r="49" spans="1:7" ht="12" customHeight="1" x14ac:dyDescent="0.25">
      <c r="A49" s="4"/>
      <c r="B49" s="4"/>
      <c r="C49" s="143" t="s">
        <v>320</v>
      </c>
      <c r="D49" s="419" t="s">
        <v>321</v>
      </c>
      <c r="E49" s="419"/>
      <c r="F49" s="420">
        <f>F26+F34+F41</f>
        <v>21370363</v>
      </c>
      <c r="G49" s="420"/>
    </row>
    <row r="50" spans="1:7" ht="9" customHeight="1" x14ac:dyDescent="0.25">
      <c r="A50" s="4"/>
      <c r="B50" s="4"/>
      <c r="C50" s="27"/>
      <c r="D50" s="144"/>
      <c r="E50" s="144"/>
      <c r="F50" s="142"/>
      <c r="G50" s="142"/>
    </row>
    <row r="51" spans="1:7" ht="13.5" customHeight="1" x14ac:dyDescent="0.25">
      <c r="A51" s="4"/>
      <c r="B51" s="4"/>
      <c r="C51" s="417" t="s">
        <v>235</v>
      </c>
      <c r="D51" s="417"/>
      <c r="E51" s="417"/>
      <c r="F51" s="417"/>
      <c r="G51" s="417"/>
    </row>
    <row r="52" spans="1:7" ht="15" customHeight="1" x14ac:dyDescent="0.25">
      <c r="A52" s="4"/>
      <c r="B52" s="4"/>
      <c r="C52" s="416" t="s">
        <v>614</v>
      </c>
      <c r="D52" s="416"/>
      <c r="E52" s="416"/>
      <c r="F52" s="416"/>
      <c r="G52" s="416"/>
    </row>
    <row r="53" spans="1:7" ht="11.25" customHeight="1" x14ac:dyDescent="0.25">
      <c r="A53" s="4"/>
      <c r="B53" s="4"/>
      <c r="C53" s="416"/>
      <c r="D53" s="416"/>
      <c r="E53" s="416"/>
      <c r="F53" s="416"/>
      <c r="G53" s="416"/>
    </row>
  </sheetData>
  <mergeCells count="74">
    <mergeCell ref="C20:G20"/>
    <mergeCell ref="A1:B1"/>
    <mergeCell ref="A2:B2"/>
    <mergeCell ref="A3:B3"/>
    <mergeCell ref="A4:B4"/>
    <mergeCell ref="A5:B5"/>
    <mergeCell ref="A10:G13"/>
    <mergeCell ref="C1:E1"/>
    <mergeCell ref="C2:E2"/>
    <mergeCell ref="C3:E3"/>
    <mergeCell ref="C4:E4"/>
    <mergeCell ref="A15:G15"/>
    <mergeCell ref="C16:D16"/>
    <mergeCell ref="F2:G2"/>
    <mergeCell ref="F1:G1"/>
    <mergeCell ref="D21:E21"/>
    <mergeCell ref="D22:E22"/>
    <mergeCell ref="D23:E23"/>
    <mergeCell ref="D24:E24"/>
    <mergeCell ref="D28:E28"/>
    <mergeCell ref="D29:E29"/>
    <mergeCell ref="D30:E30"/>
    <mergeCell ref="D25:E25"/>
    <mergeCell ref="D26:E26"/>
    <mergeCell ref="D27:E27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C32:G32"/>
    <mergeCell ref="F33:G33"/>
    <mergeCell ref="F34:G34"/>
    <mergeCell ref="F35:G35"/>
    <mergeCell ref="D35:E35"/>
    <mergeCell ref="D33:E33"/>
    <mergeCell ref="D34:E34"/>
    <mergeCell ref="D31:E31"/>
    <mergeCell ref="D42:E42"/>
    <mergeCell ref="F42:G42"/>
    <mergeCell ref="D43:E43"/>
    <mergeCell ref="F43:G43"/>
    <mergeCell ref="F36:G36"/>
    <mergeCell ref="C37:G37"/>
    <mergeCell ref="F38:G38"/>
    <mergeCell ref="F39:G39"/>
    <mergeCell ref="D40:E40"/>
    <mergeCell ref="F40:G40"/>
    <mergeCell ref="D36:E36"/>
    <mergeCell ref="D38:E38"/>
    <mergeCell ref="D39:E39"/>
    <mergeCell ref="D41:E41"/>
    <mergeCell ref="C52:G53"/>
    <mergeCell ref="A17:G17"/>
    <mergeCell ref="A18:G18"/>
    <mergeCell ref="C51:G51"/>
    <mergeCell ref="C47:G47"/>
    <mergeCell ref="D48:E48"/>
    <mergeCell ref="F48:G48"/>
    <mergeCell ref="D49:E49"/>
    <mergeCell ref="F49:G49"/>
    <mergeCell ref="D44:E44"/>
    <mergeCell ref="F44:G44"/>
    <mergeCell ref="D45:E45"/>
    <mergeCell ref="F45:G45"/>
    <mergeCell ref="D46:E46"/>
    <mergeCell ref="F46:G46"/>
    <mergeCell ref="F41:G4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F226"/>
  <sheetViews>
    <sheetView view="pageLayout" workbookViewId="0">
      <selection activeCell="E4" sqref="E4:G4"/>
    </sheetView>
  </sheetViews>
  <sheetFormatPr defaultRowHeight="15" x14ac:dyDescent="0.25"/>
  <cols>
    <col min="1" max="1" width="8.5703125" customWidth="1"/>
    <col min="2" max="2" width="52.85546875" customWidth="1"/>
    <col min="3" max="3" width="11.140625" customWidth="1"/>
    <col min="4" max="4" width="13.28515625" customWidth="1"/>
    <col min="5" max="5" width="10.7109375" customWidth="1"/>
    <col min="6" max="6" width="10.42578125" customWidth="1"/>
    <col min="7" max="7" width="9.85546875" style="7" customWidth="1"/>
    <col min="8" max="8" width="11.5703125" style="7" customWidth="1"/>
    <col min="9" max="9" width="8.7109375" style="7" customWidth="1"/>
  </cols>
  <sheetData>
    <row r="1" spans="1:10" ht="34.5" customHeight="1" x14ac:dyDescent="0.25">
      <c r="A1" s="446" t="s">
        <v>5</v>
      </c>
      <c r="B1" s="445" t="s">
        <v>74</v>
      </c>
      <c r="C1" s="447" t="s">
        <v>579</v>
      </c>
      <c r="D1" s="447" t="s">
        <v>615</v>
      </c>
      <c r="E1" s="445" t="s">
        <v>616</v>
      </c>
      <c r="F1" s="445"/>
      <c r="G1" s="445"/>
      <c r="H1" s="445"/>
      <c r="I1" s="443" t="s">
        <v>279</v>
      </c>
    </row>
    <row r="2" spans="1:10" ht="45.75" customHeight="1" x14ac:dyDescent="0.25">
      <c r="A2" s="446"/>
      <c r="B2" s="445"/>
      <c r="C2" s="447"/>
      <c r="D2" s="447"/>
      <c r="E2" s="161" t="s">
        <v>275</v>
      </c>
      <c r="F2" s="161" t="s">
        <v>276</v>
      </c>
      <c r="G2" s="161" t="s">
        <v>277</v>
      </c>
      <c r="H2" s="162" t="s">
        <v>278</v>
      </c>
      <c r="I2" s="443"/>
    </row>
    <row r="3" spans="1:10" ht="9.75" customHeight="1" x14ac:dyDescent="0.25">
      <c r="A3" s="163">
        <v>1</v>
      </c>
      <c r="B3" s="163">
        <v>2</v>
      </c>
      <c r="C3" s="163">
        <v>3</v>
      </c>
      <c r="D3" s="163">
        <v>4</v>
      </c>
      <c r="E3" s="163">
        <v>5</v>
      </c>
      <c r="F3" s="163">
        <v>6</v>
      </c>
      <c r="G3" s="164">
        <v>7</v>
      </c>
      <c r="H3" s="163">
        <v>8</v>
      </c>
      <c r="I3" s="165" t="s">
        <v>491</v>
      </c>
    </row>
    <row r="4" spans="1:10" ht="39.75" customHeight="1" x14ac:dyDescent="0.25">
      <c r="A4" s="166"/>
      <c r="B4" s="167" t="s">
        <v>489</v>
      </c>
      <c r="C4" s="168">
        <f t="shared" ref="C4:H4" si="0">C5+C82+C94+C105+C108</f>
        <v>28355075</v>
      </c>
      <c r="D4" s="168">
        <f t="shared" si="0"/>
        <v>11768850</v>
      </c>
      <c r="E4" s="168">
        <f t="shared" si="0"/>
        <v>11605879</v>
      </c>
      <c r="F4" s="168">
        <f t="shared" si="0"/>
        <v>3860073</v>
      </c>
      <c r="G4" s="168">
        <f t="shared" si="0"/>
        <v>5904411</v>
      </c>
      <c r="H4" s="168">
        <f t="shared" si="0"/>
        <v>21370363</v>
      </c>
      <c r="I4" s="169">
        <f t="shared" ref="I4:I33" si="1">H4/C4*100</f>
        <v>75.366977516370525</v>
      </c>
      <c r="J4" s="8"/>
    </row>
    <row r="5" spans="1:10" ht="27" customHeight="1" x14ac:dyDescent="0.25">
      <c r="A5" s="170"/>
      <c r="B5" s="171" t="s">
        <v>138</v>
      </c>
      <c r="C5" s="172">
        <f t="shared" ref="C5:H5" si="2">C6+C37</f>
        <v>17606076</v>
      </c>
      <c r="D5" s="172">
        <f t="shared" si="2"/>
        <v>9377633</v>
      </c>
      <c r="E5" s="172">
        <f t="shared" si="2"/>
        <v>11430879</v>
      </c>
      <c r="F5" s="172">
        <f t="shared" si="2"/>
        <v>3860073</v>
      </c>
      <c r="G5" s="172">
        <f t="shared" si="2"/>
        <v>21000</v>
      </c>
      <c r="H5" s="172">
        <f t="shared" si="2"/>
        <v>15311952</v>
      </c>
      <c r="I5" s="173">
        <f t="shared" si="1"/>
        <v>86.96970295936471</v>
      </c>
      <c r="J5" s="8"/>
    </row>
    <row r="6" spans="1:10" ht="22.5" customHeight="1" x14ac:dyDescent="0.25">
      <c r="A6" s="174">
        <v>710000</v>
      </c>
      <c r="B6" s="174" t="s">
        <v>6</v>
      </c>
      <c r="C6" s="168">
        <f>C7+C11+C14+C21+C22+C29+C33</f>
        <v>10156911</v>
      </c>
      <c r="D6" s="168">
        <f>D7+D11+D14+D21+D22+D29+D33</f>
        <v>7735395</v>
      </c>
      <c r="E6" s="168">
        <f>E7+E11+E14+E21+E22+E29+E33</f>
        <v>10111379</v>
      </c>
      <c r="F6" s="168">
        <f>F7+F11+F14+F21+F22+F29+F33</f>
        <v>1026982</v>
      </c>
      <c r="G6" s="168">
        <f>G7+G11+G14+G21+G22+G29+G33</f>
        <v>0</v>
      </c>
      <c r="H6" s="168">
        <f>E6+F6+G6</f>
        <v>11138361</v>
      </c>
      <c r="I6" s="169">
        <f t="shared" si="1"/>
        <v>109.66287880242329</v>
      </c>
      <c r="J6" s="8"/>
    </row>
    <row r="7" spans="1:10" ht="13.5" customHeight="1" x14ac:dyDescent="0.25">
      <c r="A7" s="182">
        <v>711000</v>
      </c>
      <c r="B7" s="183" t="s">
        <v>7</v>
      </c>
      <c r="C7" s="184">
        <f>C8</f>
        <v>2300</v>
      </c>
      <c r="D7" s="184">
        <f>D8</f>
        <v>2037</v>
      </c>
      <c r="E7" s="184">
        <f>E8</f>
        <v>2500</v>
      </c>
      <c r="F7" s="185">
        <f>F8+F9+F10</f>
        <v>0</v>
      </c>
      <c r="G7" s="185">
        <f>G8+G9+G10</f>
        <v>0</v>
      </c>
      <c r="H7" s="186">
        <f t="shared" ref="H7:H33" si="3">E7+F7+G7</f>
        <v>2500</v>
      </c>
      <c r="I7" s="187">
        <f t="shared" si="1"/>
        <v>108.69565217391303</v>
      </c>
      <c r="J7" s="8"/>
    </row>
    <row r="8" spans="1:10" ht="12.75" customHeight="1" x14ac:dyDescent="0.25">
      <c r="A8" s="170">
        <v>711110</v>
      </c>
      <c r="B8" s="170" t="s">
        <v>157</v>
      </c>
      <c r="C8" s="175">
        <f>C9+C10</f>
        <v>2300</v>
      </c>
      <c r="D8" s="175">
        <f>D9+D10</f>
        <v>2037</v>
      </c>
      <c r="E8" s="175">
        <f>E9+E10</f>
        <v>2500</v>
      </c>
      <c r="F8" s="176">
        <v>0</v>
      </c>
      <c r="G8" s="177">
        <v>0</v>
      </c>
      <c r="H8" s="178">
        <f t="shared" si="3"/>
        <v>2500</v>
      </c>
      <c r="I8" s="173">
        <f t="shared" si="1"/>
        <v>108.69565217391303</v>
      </c>
      <c r="J8" s="8"/>
    </row>
    <row r="9" spans="1:10" ht="12.75" customHeight="1" x14ac:dyDescent="0.25">
      <c r="A9" s="247">
        <v>711111</v>
      </c>
      <c r="B9" s="247" t="s">
        <v>392</v>
      </c>
      <c r="C9" s="243">
        <v>300</v>
      </c>
      <c r="D9" s="242">
        <v>1649</v>
      </c>
      <c r="E9" s="243">
        <v>1500</v>
      </c>
      <c r="F9" s="243">
        <v>0</v>
      </c>
      <c r="G9" s="244">
        <v>0</v>
      </c>
      <c r="H9" s="242">
        <f t="shared" si="3"/>
        <v>1500</v>
      </c>
      <c r="I9" s="245">
        <f t="shared" si="1"/>
        <v>500</v>
      </c>
      <c r="J9" s="8"/>
    </row>
    <row r="10" spans="1:10" ht="12" customHeight="1" x14ac:dyDescent="0.25">
      <c r="A10" s="170">
        <v>711115</v>
      </c>
      <c r="B10" s="170" t="s">
        <v>158</v>
      </c>
      <c r="C10" s="176">
        <v>2000</v>
      </c>
      <c r="D10" s="178">
        <v>388</v>
      </c>
      <c r="E10" s="176">
        <v>1000</v>
      </c>
      <c r="F10" s="176">
        <v>0</v>
      </c>
      <c r="G10" s="177">
        <v>0</v>
      </c>
      <c r="H10" s="178">
        <f t="shared" si="3"/>
        <v>1000</v>
      </c>
      <c r="I10" s="173">
        <f t="shared" si="1"/>
        <v>50</v>
      </c>
      <c r="J10" s="8"/>
    </row>
    <row r="11" spans="1:10" ht="14.25" customHeight="1" x14ac:dyDescent="0.25">
      <c r="A11" s="182">
        <v>713000</v>
      </c>
      <c r="B11" s="182" t="s">
        <v>8</v>
      </c>
      <c r="C11" s="186">
        <f>C12+C13</f>
        <v>0</v>
      </c>
      <c r="D11" s="186">
        <f>D12+D13</f>
        <v>612</v>
      </c>
      <c r="E11" s="188">
        <f>E12+E13</f>
        <v>0</v>
      </c>
      <c r="F11" s="188">
        <f>F12+F13</f>
        <v>0</v>
      </c>
      <c r="G11" s="188">
        <f>G12+G13</f>
        <v>0</v>
      </c>
      <c r="H11" s="186">
        <f t="shared" si="3"/>
        <v>0</v>
      </c>
      <c r="I11" s="187" t="e">
        <f t="shared" si="1"/>
        <v>#DIV/0!</v>
      </c>
      <c r="J11" s="8"/>
    </row>
    <row r="12" spans="1:10" ht="12" customHeight="1" x14ac:dyDescent="0.25">
      <c r="A12" s="170">
        <v>713111</v>
      </c>
      <c r="B12" s="170" t="s">
        <v>159</v>
      </c>
      <c r="C12" s="175">
        <v>0</v>
      </c>
      <c r="D12" s="175">
        <v>584</v>
      </c>
      <c r="E12" s="176">
        <v>0</v>
      </c>
      <c r="F12" s="176">
        <v>0</v>
      </c>
      <c r="G12" s="177"/>
      <c r="H12" s="178">
        <f t="shared" si="3"/>
        <v>0</v>
      </c>
      <c r="I12" s="173" t="e">
        <f t="shared" si="1"/>
        <v>#DIV/0!</v>
      </c>
      <c r="J12" s="8"/>
    </row>
    <row r="13" spans="1:10" ht="12.75" customHeight="1" x14ac:dyDescent="0.25">
      <c r="A13" s="170">
        <v>713113</v>
      </c>
      <c r="B13" s="170" t="s">
        <v>160</v>
      </c>
      <c r="C13" s="175">
        <v>0</v>
      </c>
      <c r="D13" s="175">
        <v>28</v>
      </c>
      <c r="E13" s="176">
        <v>0</v>
      </c>
      <c r="F13" s="176">
        <v>0</v>
      </c>
      <c r="G13" s="177"/>
      <c r="H13" s="178">
        <f t="shared" si="3"/>
        <v>0</v>
      </c>
      <c r="I13" s="173" t="e">
        <f t="shared" si="1"/>
        <v>#DIV/0!</v>
      </c>
      <c r="J13" s="8"/>
    </row>
    <row r="14" spans="1:10" ht="14.25" customHeight="1" x14ac:dyDescent="0.25">
      <c r="A14" s="182">
        <v>714000</v>
      </c>
      <c r="B14" s="182" t="s">
        <v>9</v>
      </c>
      <c r="C14" s="186">
        <f>C15+C16+C17+C18+C19+C20</f>
        <v>1720000</v>
      </c>
      <c r="D14" s="186">
        <f>D15+D16+D17+D18+D19+D20</f>
        <v>913114</v>
      </c>
      <c r="E14" s="186">
        <f t="shared" ref="E14:H14" si="4">E15+E16+E17+E18+E19+E20</f>
        <v>1440000</v>
      </c>
      <c r="F14" s="186">
        <f t="shared" si="4"/>
        <v>0</v>
      </c>
      <c r="G14" s="186">
        <f t="shared" si="4"/>
        <v>0</v>
      </c>
      <c r="H14" s="186">
        <f t="shared" si="4"/>
        <v>1440000</v>
      </c>
      <c r="I14" s="189">
        <f t="shared" si="1"/>
        <v>83.720930232558146</v>
      </c>
      <c r="J14" s="8"/>
    </row>
    <row r="15" spans="1:10" ht="12.75" customHeight="1" x14ac:dyDescent="0.25">
      <c r="A15" s="170">
        <v>714111</v>
      </c>
      <c r="B15" s="170" t="s">
        <v>10</v>
      </c>
      <c r="C15" s="175">
        <v>130000</v>
      </c>
      <c r="D15" s="178">
        <v>80302</v>
      </c>
      <c r="E15" s="175">
        <v>110000</v>
      </c>
      <c r="F15" s="176">
        <v>0</v>
      </c>
      <c r="G15" s="177">
        <v>0</v>
      </c>
      <c r="H15" s="178">
        <f t="shared" si="3"/>
        <v>110000</v>
      </c>
      <c r="I15" s="173">
        <f t="shared" si="1"/>
        <v>84.615384615384613</v>
      </c>
      <c r="J15" s="8"/>
    </row>
    <row r="16" spans="1:10" ht="12.75" customHeight="1" x14ac:dyDescent="0.25">
      <c r="A16" s="247">
        <v>714112</v>
      </c>
      <c r="B16" s="247" t="s">
        <v>11</v>
      </c>
      <c r="C16" s="241">
        <v>80000</v>
      </c>
      <c r="D16" s="242">
        <v>52425</v>
      </c>
      <c r="E16" s="241">
        <v>80000</v>
      </c>
      <c r="F16" s="243">
        <v>0</v>
      </c>
      <c r="G16" s="244">
        <v>0</v>
      </c>
      <c r="H16" s="242">
        <f t="shared" si="3"/>
        <v>80000</v>
      </c>
      <c r="I16" s="245">
        <f t="shared" si="1"/>
        <v>100</v>
      </c>
      <c r="J16" s="8"/>
    </row>
    <row r="17" spans="1:10" ht="12.75" customHeight="1" x14ac:dyDescent="0.25">
      <c r="A17" s="170">
        <v>714113</v>
      </c>
      <c r="B17" s="170" t="s">
        <v>12</v>
      </c>
      <c r="C17" s="175">
        <v>260000</v>
      </c>
      <c r="D17" s="178">
        <v>183679</v>
      </c>
      <c r="E17" s="175">
        <v>250000</v>
      </c>
      <c r="F17" s="176">
        <v>0</v>
      </c>
      <c r="G17" s="177">
        <v>0</v>
      </c>
      <c r="H17" s="178">
        <f t="shared" si="3"/>
        <v>250000</v>
      </c>
      <c r="I17" s="173">
        <f t="shared" si="1"/>
        <v>96.15384615384616</v>
      </c>
      <c r="J17" s="8"/>
    </row>
    <row r="18" spans="1:10" ht="12" customHeight="1" x14ac:dyDescent="0.25">
      <c r="A18" s="247">
        <v>714121</v>
      </c>
      <c r="B18" s="247" t="s">
        <v>13</v>
      </c>
      <c r="C18" s="241">
        <v>50000</v>
      </c>
      <c r="D18" s="242">
        <v>29869</v>
      </c>
      <c r="E18" s="241">
        <v>50000</v>
      </c>
      <c r="F18" s="243">
        <v>0</v>
      </c>
      <c r="G18" s="244">
        <v>0</v>
      </c>
      <c r="H18" s="242">
        <f t="shared" si="3"/>
        <v>50000</v>
      </c>
      <c r="I18" s="245">
        <f t="shared" si="1"/>
        <v>100</v>
      </c>
      <c r="J18" s="8"/>
    </row>
    <row r="19" spans="1:10" ht="12.75" customHeight="1" x14ac:dyDescent="0.25">
      <c r="A19" s="170">
        <v>714131</v>
      </c>
      <c r="B19" s="170" t="s">
        <v>14</v>
      </c>
      <c r="C19" s="175">
        <v>750000</v>
      </c>
      <c r="D19" s="178">
        <v>412038</v>
      </c>
      <c r="E19" s="175">
        <v>600000</v>
      </c>
      <c r="F19" s="176">
        <v>0</v>
      </c>
      <c r="G19" s="177">
        <v>0</v>
      </c>
      <c r="H19" s="178">
        <f t="shared" si="3"/>
        <v>600000</v>
      </c>
      <c r="I19" s="173">
        <f t="shared" si="1"/>
        <v>80</v>
      </c>
      <c r="J19" s="8"/>
    </row>
    <row r="20" spans="1:10" ht="12.75" customHeight="1" x14ac:dyDescent="0.25">
      <c r="A20" s="247">
        <v>714132</v>
      </c>
      <c r="B20" s="247" t="s">
        <v>15</v>
      </c>
      <c r="C20" s="241">
        <v>450000</v>
      </c>
      <c r="D20" s="242">
        <v>154801</v>
      </c>
      <c r="E20" s="241">
        <v>350000</v>
      </c>
      <c r="F20" s="243">
        <v>0</v>
      </c>
      <c r="G20" s="244">
        <v>0</v>
      </c>
      <c r="H20" s="242">
        <f t="shared" si="3"/>
        <v>350000</v>
      </c>
      <c r="I20" s="245">
        <f t="shared" si="1"/>
        <v>77.777777777777786</v>
      </c>
      <c r="J20" s="8"/>
    </row>
    <row r="21" spans="1:10" ht="13.5" customHeight="1" x14ac:dyDescent="0.25">
      <c r="A21" s="182">
        <v>715000</v>
      </c>
      <c r="B21" s="182" t="s">
        <v>16</v>
      </c>
      <c r="C21" s="184">
        <v>0</v>
      </c>
      <c r="D21" s="184">
        <v>2125</v>
      </c>
      <c r="E21" s="184">
        <v>0</v>
      </c>
      <c r="F21" s="184">
        <v>0</v>
      </c>
      <c r="G21" s="190">
        <v>0</v>
      </c>
      <c r="H21" s="186">
        <f t="shared" si="3"/>
        <v>0</v>
      </c>
      <c r="I21" s="189" t="e">
        <f t="shared" si="1"/>
        <v>#DIV/0!</v>
      </c>
      <c r="J21" s="8"/>
    </row>
    <row r="22" spans="1:10" ht="12.75" customHeight="1" x14ac:dyDescent="0.25">
      <c r="A22" s="182">
        <v>716000</v>
      </c>
      <c r="B22" s="182" t="s">
        <v>17</v>
      </c>
      <c r="C22" s="184">
        <f t="shared" ref="C22:H22" si="5">C23+C24+C25+C26+C27+C28</f>
        <v>1715000</v>
      </c>
      <c r="D22" s="184">
        <f t="shared" si="5"/>
        <v>1396820</v>
      </c>
      <c r="E22" s="184">
        <f t="shared" si="5"/>
        <v>1840000</v>
      </c>
      <c r="F22" s="184">
        <f t="shared" si="5"/>
        <v>0</v>
      </c>
      <c r="G22" s="184">
        <f t="shared" si="5"/>
        <v>0</v>
      </c>
      <c r="H22" s="184">
        <f t="shared" si="5"/>
        <v>1840000</v>
      </c>
      <c r="I22" s="189">
        <f t="shared" si="1"/>
        <v>107.28862973760933</v>
      </c>
      <c r="J22" s="8"/>
    </row>
    <row r="23" spans="1:10" ht="12" customHeight="1" x14ac:dyDescent="0.25">
      <c r="A23" s="179">
        <v>716111</v>
      </c>
      <c r="B23" s="179" t="s">
        <v>132</v>
      </c>
      <c r="C23" s="175">
        <v>1250000</v>
      </c>
      <c r="D23" s="178">
        <v>1024525</v>
      </c>
      <c r="E23" s="175">
        <v>1350000</v>
      </c>
      <c r="F23" s="176">
        <v>0</v>
      </c>
      <c r="G23" s="177">
        <v>0</v>
      </c>
      <c r="H23" s="178">
        <f t="shared" si="3"/>
        <v>1350000</v>
      </c>
      <c r="I23" s="173">
        <f t="shared" si="1"/>
        <v>108</v>
      </c>
      <c r="J23" s="8"/>
    </row>
    <row r="24" spans="1:10" ht="13.5" customHeight="1" x14ac:dyDescent="0.25">
      <c r="A24" s="239">
        <v>716112</v>
      </c>
      <c r="B24" s="240" t="s">
        <v>133</v>
      </c>
      <c r="C24" s="241">
        <v>70000</v>
      </c>
      <c r="D24" s="242">
        <v>49606</v>
      </c>
      <c r="E24" s="241">
        <v>80000</v>
      </c>
      <c r="F24" s="243">
        <v>0</v>
      </c>
      <c r="G24" s="244">
        <v>0</v>
      </c>
      <c r="H24" s="242">
        <f t="shared" si="3"/>
        <v>80000</v>
      </c>
      <c r="I24" s="245">
        <f t="shared" si="1"/>
        <v>114.28571428571428</v>
      </c>
      <c r="J24" s="8"/>
    </row>
    <row r="25" spans="1:10" ht="12.75" customHeight="1" x14ac:dyDescent="0.25">
      <c r="A25" s="170">
        <v>716113</v>
      </c>
      <c r="B25" s="179" t="s">
        <v>134</v>
      </c>
      <c r="C25" s="175">
        <v>15000</v>
      </c>
      <c r="D25" s="178">
        <v>41338</v>
      </c>
      <c r="E25" s="175">
        <v>50000</v>
      </c>
      <c r="F25" s="176">
        <v>0</v>
      </c>
      <c r="G25" s="177">
        <v>0</v>
      </c>
      <c r="H25" s="178">
        <f t="shared" si="3"/>
        <v>50000</v>
      </c>
      <c r="I25" s="173">
        <f t="shared" si="1"/>
        <v>333.33333333333337</v>
      </c>
      <c r="J25" s="8"/>
    </row>
    <row r="26" spans="1:10" ht="13.5" customHeight="1" x14ac:dyDescent="0.25">
      <c r="A26" s="239">
        <v>716115</v>
      </c>
      <c r="B26" s="246" t="s">
        <v>18</v>
      </c>
      <c r="C26" s="241">
        <v>160000</v>
      </c>
      <c r="D26" s="242">
        <v>111007</v>
      </c>
      <c r="E26" s="241">
        <v>150000</v>
      </c>
      <c r="F26" s="243">
        <v>0</v>
      </c>
      <c r="G26" s="244">
        <v>0</v>
      </c>
      <c r="H26" s="242">
        <f t="shared" si="3"/>
        <v>150000</v>
      </c>
      <c r="I26" s="245">
        <f t="shared" si="1"/>
        <v>93.75</v>
      </c>
      <c r="J26" s="8"/>
    </row>
    <row r="27" spans="1:10" ht="12" customHeight="1" x14ac:dyDescent="0.25">
      <c r="A27" s="170">
        <v>716116</v>
      </c>
      <c r="B27" s="179" t="s">
        <v>135</v>
      </c>
      <c r="C27" s="175">
        <v>80000</v>
      </c>
      <c r="D27" s="178">
        <v>64183</v>
      </c>
      <c r="E27" s="175">
        <v>80000</v>
      </c>
      <c r="F27" s="176">
        <v>0</v>
      </c>
      <c r="G27" s="177">
        <v>0</v>
      </c>
      <c r="H27" s="178">
        <f t="shared" si="3"/>
        <v>80000</v>
      </c>
      <c r="I27" s="173">
        <f t="shared" si="1"/>
        <v>100</v>
      </c>
      <c r="J27" s="8"/>
    </row>
    <row r="28" spans="1:10" ht="14.25" customHeight="1" x14ac:dyDescent="0.25">
      <c r="A28" s="247">
        <v>716117</v>
      </c>
      <c r="B28" s="239" t="s">
        <v>136</v>
      </c>
      <c r="C28" s="241">
        <v>140000</v>
      </c>
      <c r="D28" s="242">
        <v>106161</v>
      </c>
      <c r="E28" s="241">
        <v>130000</v>
      </c>
      <c r="F28" s="243">
        <v>0</v>
      </c>
      <c r="G28" s="244">
        <v>0</v>
      </c>
      <c r="H28" s="242">
        <f t="shared" si="3"/>
        <v>130000</v>
      </c>
      <c r="I28" s="245">
        <f t="shared" si="1"/>
        <v>92.857142857142861</v>
      </c>
      <c r="J28" s="8"/>
    </row>
    <row r="29" spans="1:10" ht="12.75" customHeight="1" x14ac:dyDescent="0.25">
      <c r="A29" s="182">
        <v>717000</v>
      </c>
      <c r="B29" s="182" t="s">
        <v>19</v>
      </c>
      <c r="C29" s="184">
        <f>C31+C30+C32</f>
        <v>6719611</v>
      </c>
      <c r="D29" s="184">
        <f>D31+D30+D32</f>
        <v>5420556</v>
      </c>
      <c r="E29" s="184">
        <f>E31+E30+E32</f>
        <v>6828879</v>
      </c>
      <c r="F29" s="184">
        <f>F31+F30+F32</f>
        <v>1026982</v>
      </c>
      <c r="G29" s="184">
        <f>G31+G30</f>
        <v>0</v>
      </c>
      <c r="H29" s="186">
        <f>E29+F29+G29</f>
        <v>7855861</v>
      </c>
      <c r="I29" s="189">
        <f t="shared" si="1"/>
        <v>116.90946097921442</v>
      </c>
      <c r="J29" s="8"/>
    </row>
    <row r="30" spans="1:10" ht="12.75" customHeight="1" x14ac:dyDescent="0.25">
      <c r="A30" s="179">
        <v>717114</v>
      </c>
      <c r="B30" s="179" t="s">
        <v>365</v>
      </c>
      <c r="C30" s="177">
        <v>219408</v>
      </c>
      <c r="D30" s="178">
        <v>172149</v>
      </c>
      <c r="E30" s="177">
        <v>0</v>
      </c>
      <c r="F30" s="177">
        <v>233986</v>
      </c>
      <c r="G30" s="177">
        <v>0</v>
      </c>
      <c r="H30" s="178">
        <f t="shared" si="3"/>
        <v>233986</v>
      </c>
      <c r="I30" s="173">
        <f t="shared" si="1"/>
        <v>106.64424268941879</v>
      </c>
      <c r="J30" s="8"/>
    </row>
    <row r="31" spans="1:10" ht="12.75" customHeight="1" x14ac:dyDescent="0.25">
      <c r="A31" s="239">
        <v>717131</v>
      </c>
      <c r="B31" s="246" t="s">
        <v>139</v>
      </c>
      <c r="C31" s="243">
        <v>673078</v>
      </c>
      <c r="D31" s="242">
        <v>551703</v>
      </c>
      <c r="E31" s="241"/>
      <c r="F31" s="243">
        <v>792996</v>
      </c>
      <c r="G31" s="244">
        <v>0</v>
      </c>
      <c r="H31" s="242">
        <f t="shared" si="3"/>
        <v>792996</v>
      </c>
      <c r="I31" s="245">
        <f t="shared" si="1"/>
        <v>117.81636006525247</v>
      </c>
      <c r="J31" s="8"/>
    </row>
    <row r="32" spans="1:10" ht="17.25" customHeight="1" x14ac:dyDescent="0.25">
      <c r="A32" s="179">
        <v>717141</v>
      </c>
      <c r="B32" s="181" t="s">
        <v>20</v>
      </c>
      <c r="C32" s="172">
        <v>5827125</v>
      </c>
      <c r="D32" s="178">
        <v>4696704</v>
      </c>
      <c r="E32" s="172">
        <v>6828879</v>
      </c>
      <c r="F32" s="176"/>
      <c r="G32" s="177"/>
      <c r="H32" s="178">
        <f t="shared" si="3"/>
        <v>6828879</v>
      </c>
      <c r="I32" s="173">
        <f t="shared" si="1"/>
        <v>117.19122208636334</v>
      </c>
      <c r="J32" s="8"/>
    </row>
    <row r="33" spans="1:10" ht="14.25" customHeight="1" x14ac:dyDescent="0.25">
      <c r="A33" s="182">
        <v>719000</v>
      </c>
      <c r="B33" s="182" t="s">
        <v>21</v>
      </c>
      <c r="C33" s="184">
        <v>0</v>
      </c>
      <c r="D33" s="184">
        <v>131</v>
      </c>
      <c r="E33" s="191">
        <v>0</v>
      </c>
      <c r="F33" s="188">
        <v>0</v>
      </c>
      <c r="G33" s="192">
        <v>0</v>
      </c>
      <c r="H33" s="186">
        <f t="shared" si="3"/>
        <v>0</v>
      </c>
      <c r="I33" s="189" t="e">
        <f t="shared" si="1"/>
        <v>#DIV/0!</v>
      </c>
      <c r="J33" s="8"/>
    </row>
    <row r="34" spans="1:10" ht="28.5" customHeight="1" x14ac:dyDescent="0.25">
      <c r="A34" s="444" t="s">
        <v>5</v>
      </c>
      <c r="B34" s="445" t="s">
        <v>74</v>
      </c>
      <c r="C34" s="447" t="s">
        <v>579</v>
      </c>
      <c r="D34" s="447" t="s">
        <v>615</v>
      </c>
      <c r="E34" s="445" t="s">
        <v>616</v>
      </c>
      <c r="F34" s="445"/>
      <c r="G34" s="445"/>
      <c r="H34" s="445"/>
      <c r="I34" s="443" t="s">
        <v>279</v>
      </c>
    </row>
    <row r="35" spans="1:10" ht="32.25" customHeight="1" x14ac:dyDescent="0.25">
      <c r="A35" s="444"/>
      <c r="B35" s="445"/>
      <c r="C35" s="447"/>
      <c r="D35" s="447"/>
      <c r="E35" s="161" t="s">
        <v>275</v>
      </c>
      <c r="F35" s="161" t="s">
        <v>276</v>
      </c>
      <c r="G35" s="161" t="s">
        <v>277</v>
      </c>
      <c r="H35" s="162" t="s">
        <v>278</v>
      </c>
      <c r="I35" s="443"/>
    </row>
    <row r="36" spans="1:10" ht="12" customHeight="1" x14ac:dyDescent="0.25">
      <c r="A36" s="163">
        <v>1</v>
      </c>
      <c r="B36" s="163">
        <v>2</v>
      </c>
      <c r="C36" s="163">
        <v>3</v>
      </c>
      <c r="D36" s="163">
        <v>4</v>
      </c>
      <c r="E36" s="163">
        <v>5</v>
      </c>
      <c r="F36" s="163">
        <v>6</v>
      </c>
      <c r="G36" s="164">
        <v>7</v>
      </c>
      <c r="H36" s="163">
        <v>8</v>
      </c>
      <c r="I36" s="165" t="s">
        <v>491</v>
      </c>
    </row>
    <row r="37" spans="1:10" ht="18.75" customHeight="1" x14ac:dyDescent="0.25">
      <c r="A37" s="174">
        <v>72000</v>
      </c>
      <c r="B37" s="174" t="s">
        <v>22</v>
      </c>
      <c r="C37" s="193">
        <f t="shared" ref="C37:H37" si="6">C38+C45+C79</f>
        <v>7449165</v>
      </c>
      <c r="D37" s="193">
        <f t="shared" si="6"/>
        <v>1642238</v>
      </c>
      <c r="E37" s="193">
        <f t="shared" si="6"/>
        <v>1319500</v>
      </c>
      <c r="F37" s="193">
        <f t="shared" si="6"/>
        <v>2833091</v>
      </c>
      <c r="G37" s="193">
        <f t="shared" si="6"/>
        <v>21000</v>
      </c>
      <c r="H37" s="193">
        <f t="shared" si="6"/>
        <v>4173591</v>
      </c>
      <c r="I37" s="194">
        <f t="shared" ref="I37:I50" si="7">H37/C37*100</f>
        <v>56.027635312145719</v>
      </c>
    </row>
    <row r="38" spans="1:10" ht="12.75" customHeight="1" x14ac:dyDescent="0.25">
      <c r="A38" s="182">
        <v>721000</v>
      </c>
      <c r="B38" s="182" t="s">
        <v>23</v>
      </c>
      <c r="C38" s="184">
        <f>C39+C40+C43+C41+C44+C42</f>
        <v>64500</v>
      </c>
      <c r="D38" s="184">
        <f>D39+D40+D43+D41+D44+D42</f>
        <v>66064</v>
      </c>
      <c r="E38" s="184">
        <f t="shared" ref="E38:G38" si="8">E39+E40+E43+E41+E44</f>
        <v>4500</v>
      </c>
      <c r="F38" s="184">
        <f>F39+F40+F43+F41+F44+F42</f>
        <v>60000</v>
      </c>
      <c r="G38" s="184">
        <f t="shared" si="8"/>
        <v>0</v>
      </c>
      <c r="H38" s="184">
        <f>H39+H40+H43+H41+H44+H42</f>
        <v>64500</v>
      </c>
      <c r="I38" s="202">
        <f t="shared" si="7"/>
        <v>100</v>
      </c>
    </row>
    <row r="39" spans="1:10" ht="12.75" customHeight="1" x14ac:dyDescent="0.25">
      <c r="A39" s="170">
        <v>721112</v>
      </c>
      <c r="B39" s="170" t="s">
        <v>24</v>
      </c>
      <c r="C39" s="195">
        <v>50000</v>
      </c>
      <c r="D39" s="175">
        <v>42463</v>
      </c>
      <c r="E39" s="195">
        <v>0</v>
      </c>
      <c r="F39" s="195">
        <v>50000</v>
      </c>
      <c r="G39" s="175">
        <v>0</v>
      </c>
      <c r="H39" s="175">
        <f t="shared" ref="H39:H44" si="9">E39+F39+G39</f>
        <v>50000</v>
      </c>
      <c r="I39" s="196">
        <f t="shared" si="7"/>
        <v>100</v>
      </c>
    </row>
    <row r="40" spans="1:10" ht="12.75" customHeight="1" x14ac:dyDescent="0.25">
      <c r="A40" s="247">
        <v>721121</v>
      </c>
      <c r="B40" s="239" t="s">
        <v>25</v>
      </c>
      <c r="C40" s="244">
        <v>2000</v>
      </c>
      <c r="D40" s="241">
        <v>897</v>
      </c>
      <c r="E40" s="244">
        <v>0</v>
      </c>
      <c r="F40" s="244">
        <v>2000</v>
      </c>
      <c r="G40" s="241">
        <v>0</v>
      </c>
      <c r="H40" s="241">
        <f t="shared" si="9"/>
        <v>2000</v>
      </c>
      <c r="I40" s="248">
        <f t="shared" si="7"/>
        <v>100</v>
      </c>
    </row>
    <row r="41" spans="1:10" ht="12.75" customHeight="1" x14ac:dyDescent="0.25">
      <c r="A41" s="197">
        <v>721122</v>
      </c>
      <c r="B41" s="198" t="s">
        <v>236</v>
      </c>
      <c r="C41" s="175">
        <v>3500</v>
      </c>
      <c r="D41" s="175">
        <v>861</v>
      </c>
      <c r="E41" s="175">
        <v>3500</v>
      </c>
      <c r="F41" s="195"/>
      <c r="G41" s="175">
        <v>0</v>
      </c>
      <c r="H41" s="175">
        <f t="shared" si="9"/>
        <v>3500</v>
      </c>
      <c r="I41" s="196">
        <f t="shared" si="7"/>
        <v>100</v>
      </c>
    </row>
    <row r="42" spans="1:10" ht="12.75" customHeight="1" x14ac:dyDescent="0.25">
      <c r="A42" s="197">
        <v>721129</v>
      </c>
      <c r="B42" s="198" t="s">
        <v>595</v>
      </c>
      <c r="C42" s="175">
        <v>8000</v>
      </c>
      <c r="D42" s="175">
        <v>5760</v>
      </c>
      <c r="E42" s="175"/>
      <c r="F42" s="195">
        <v>8000</v>
      </c>
      <c r="G42" s="175"/>
      <c r="H42" s="175">
        <f t="shared" si="9"/>
        <v>8000</v>
      </c>
      <c r="I42" s="196">
        <f t="shared" si="7"/>
        <v>100</v>
      </c>
    </row>
    <row r="43" spans="1:10" ht="12" customHeight="1" x14ac:dyDescent="0.25">
      <c r="A43" s="247">
        <v>721211</v>
      </c>
      <c r="B43" s="247" t="s">
        <v>628</v>
      </c>
      <c r="C43" s="241">
        <v>0</v>
      </c>
      <c r="D43" s="241">
        <v>15679</v>
      </c>
      <c r="E43" s="241">
        <v>0</v>
      </c>
      <c r="F43" s="244"/>
      <c r="G43" s="241">
        <v>0</v>
      </c>
      <c r="H43" s="241">
        <f t="shared" si="9"/>
        <v>0</v>
      </c>
      <c r="I43" s="248" t="e">
        <f t="shared" si="7"/>
        <v>#DIV/0!</v>
      </c>
    </row>
    <row r="44" spans="1:10" ht="12.75" customHeight="1" x14ac:dyDescent="0.25">
      <c r="A44" s="170">
        <v>721227</v>
      </c>
      <c r="B44" s="170" t="s">
        <v>215</v>
      </c>
      <c r="C44" s="175">
        <v>1000</v>
      </c>
      <c r="D44" s="175">
        <v>404</v>
      </c>
      <c r="E44" s="175">
        <v>1000</v>
      </c>
      <c r="F44" s="195"/>
      <c r="G44" s="175">
        <v>0</v>
      </c>
      <c r="H44" s="175">
        <f t="shared" si="9"/>
        <v>1000</v>
      </c>
      <c r="I44" s="196">
        <f t="shared" si="7"/>
        <v>100</v>
      </c>
    </row>
    <row r="45" spans="1:10" ht="12" customHeight="1" x14ac:dyDescent="0.25">
      <c r="A45" s="182">
        <v>722000</v>
      </c>
      <c r="B45" s="182" t="s">
        <v>26</v>
      </c>
      <c r="C45" s="184">
        <f>C46+C47+C51+C53+C55+C56+C57+C58+C60+C61+C63+C64+C65+C66+C67+C68+C69+C70+C72+C74+C75+C62+C71+C52+C48+C50+C49+C54+C59</f>
        <v>7361665</v>
      </c>
      <c r="D45" s="184">
        <f>D46+D47+D51+D53+D55+D56+D57+D58+D60+D61+D63+D64+D65+D66+D67+D68+D69+D70+D72+D74+D75+D62+D71+D52+D48+D73</f>
        <v>1557365</v>
      </c>
      <c r="E45" s="184">
        <f>E46+E47+E51+E53+E55+E56+E57+E58+E60+E61+E63+E64+E65+E66+E67+E68+E69+E70+E72+E74+E75+E62+E71+E52+E48+E50</f>
        <v>1290000</v>
      </c>
      <c r="F45" s="184">
        <f>F46+F47+F51+F53+F55+F56+F57+F58+F60+F61+F63+F64+F65+F66+F67+F68+F69+F70+F72+F74+F75+F62+F71+F52+F48+F50+F49</f>
        <v>2773091</v>
      </c>
      <c r="G45" s="184">
        <f t="shared" ref="G45" si="10">G46+G47+G51+G53+G55+G56+G57+G58+G60+G61+G63+G64+G65+G66+G67+G68+G69+G70+G72+G74+G75+G62+G71+G52+G48+G50</f>
        <v>21000</v>
      </c>
      <c r="H45" s="184">
        <f>H46+H47+H51+H53+H55+H56+H57+H58+H60+H61+H63+H64+H65+H66+H67+H68+H69+H70+H72+H74+H75+H62+H71+H52+H48+H50+H49</f>
        <v>4084091</v>
      </c>
      <c r="I45" s="202">
        <f t="shared" si="7"/>
        <v>55.477816499392461</v>
      </c>
    </row>
    <row r="46" spans="1:10" ht="12.75" customHeight="1" x14ac:dyDescent="0.25">
      <c r="A46" s="179">
        <v>722131</v>
      </c>
      <c r="B46" s="179" t="s">
        <v>27</v>
      </c>
      <c r="C46" s="175">
        <v>370000</v>
      </c>
      <c r="D46" s="175">
        <v>274488</v>
      </c>
      <c r="E46" s="175">
        <v>370000</v>
      </c>
      <c r="F46" s="195"/>
      <c r="G46" s="177">
        <v>0</v>
      </c>
      <c r="H46" s="175">
        <f t="shared" ref="H46:H93" si="11">E46+F46+G46</f>
        <v>370000</v>
      </c>
      <c r="I46" s="196">
        <f t="shared" si="7"/>
        <v>100</v>
      </c>
    </row>
    <row r="47" spans="1:10" ht="12.75" customHeight="1" x14ac:dyDescent="0.25">
      <c r="A47" s="239">
        <v>722321</v>
      </c>
      <c r="B47" s="239" t="s">
        <v>28</v>
      </c>
      <c r="C47" s="241">
        <v>500000</v>
      </c>
      <c r="D47" s="241">
        <v>363065</v>
      </c>
      <c r="E47" s="241">
        <v>450000</v>
      </c>
      <c r="F47" s="244"/>
      <c r="G47" s="244">
        <v>0</v>
      </c>
      <c r="H47" s="241">
        <f t="shared" si="11"/>
        <v>450000</v>
      </c>
      <c r="I47" s="248">
        <f t="shared" si="7"/>
        <v>90</v>
      </c>
    </row>
    <row r="48" spans="1:10" ht="13.5" customHeight="1" x14ac:dyDescent="0.25">
      <c r="A48" s="179">
        <v>722423</v>
      </c>
      <c r="B48" s="179" t="s">
        <v>500</v>
      </c>
      <c r="C48" s="175">
        <v>20000</v>
      </c>
      <c r="D48" s="175">
        <v>14988</v>
      </c>
      <c r="E48" s="175"/>
      <c r="F48" s="195">
        <v>20000</v>
      </c>
      <c r="G48" s="177"/>
      <c r="H48" s="175">
        <f t="shared" si="11"/>
        <v>20000</v>
      </c>
      <c r="I48" s="196">
        <f t="shared" si="7"/>
        <v>100</v>
      </c>
    </row>
    <row r="49" spans="1:9" ht="13.5" customHeight="1" x14ac:dyDescent="0.25">
      <c r="A49" s="239">
        <v>722423</v>
      </c>
      <c r="B49" s="239" t="s">
        <v>618</v>
      </c>
      <c r="C49" s="241">
        <v>40000</v>
      </c>
      <c r="D49" s="241"/>
      <c r="E49" s="241"/>
      <c r="F49" s="244">
        <v>60000</v>
      </c>
      <c r="G49" s="244"/>
      <c r="H49" s="241">
        <f t="shared" si="11"/>
        <v>60000</v>
      </c>
      <c r="I49" s="248">
        <f t="shared" si="7"/>
        <v>150</v>
      </c>
    </row>
    <row r="50" spans="1:9" ht="13.5" customHeight="1" x14ac:dyDescent="0.25">
      <c r="A50" s="179">
        <v>722425</v>
      </c>
      <c r="B50" s="179" t="s">
        <v>603</v>
      </c>
      <c r="C50" s="175">
        <v>2000</v>
      </c>
      <c r="D50" s="175"/>
      <c r="E50" s="175"/>
      <c r="F50" s="195"/>
      <c r="G50" s="177">
        <v>2000</v>
      </c>
      <c r="H50" s="175">
        <f t="shared" si="11"/>
        <v>2000</v>
      </c>
      <c r="I50" s="196">
        <f t="shared" si="7"/>
        <v>100</v>
      </c>
    </row>
    <row r="51" spans="1:9" ht="12.75" customHeight="1" x14ac:dyDescent="0.25">
      <c r="A51" s="239">
        <v>722433</v>
      </c>
      <c r="B51" s="239" t="s">
        <v>29</v>
      </c>
      <c r="C51" s="244">
        <v>130000</v>
      </c>
      <c r="D51" s="241">
        <v>4771</v>
      </c>
      <c r="E51" s="244"/>
      <c r="F51" s="244">
        <v>100000</v>
      </c>
      <c r="G51" s="244">
        <v>0</v>
      </c>
      <c r="H51" s="241">
        <f t="shared" si="11"/>
        <v>100000</v>
      </c>
      <c r="I51" s="248">
        <f t="shared" ref="I51:I85" si="12">H51/C51*100</f>
        <v>76.923076923076934</v>
      </c>
    </row>
    <row r="52" spans="1:9" ht="12" customHeight="1" x14ac:dyDescent="0.25">
      <c r="A52" s="58">
        <v>722434</v>
      </c>
      <c r="B52" s="206" t="s">
        <v>237</v>
      </c>
      <c r="C52" s="195">
        <v>5000</v>
      </c>
      <c r="D52" s="41">
        <v>0</v>
      </c>
      <c r="E52" s="195"/>
      <c r="F52" s="195">
        <v>5000</v>
      </c>
      <c r="G52" s="195">
        <v>0</v>
      </c>
      <c r="H52" s="41">
        <f t="shared" si="11"/>
        <v>5000</v>
      </c>
      <c r="I52" s="5">
        <f t="shared" si="12"/>
        <v>100</v>
      </c>
    </row>
    <row r="53" spans="1:9" ht="12" customHeight="1" x14ac:dyDescent="0.25">
      <c r="A53" s="239" t="s">
        <v>221</v>
      </c>
      <c r="B53" s="239" t="s">
        <v>222</v>
      </c>
      <c r="C53" s="244">
        <v>20000</v>
      </c>
      <c r="D53" s="241">
        <v>146</v>
      </c>
      <c r="E53" s="244"/>
      <c r="F53" s="244">
        <v>10000</v>
      </c>
      <c r="G53" s="244">
        <v>0</v>
      </c>
      <c r="H53" s="241">
        <f t="shared" si="11"/>
        <v>10000</v>
      </c>
      <c r="I53" s="248">
        <f t="shared" si="12"/>
        <v>50</v>
      </c>
    </row>
    <row r="54" spans="1:9" ht="12" customHeight="1" x14ac:dyDescent="0.25">
      <c r="A54" s="58" t="s">
        <v>221</v>
      </c>
      <c r="B54" s="58" t="s">
        <v>619</v>
      </c>
      <c r="C54" s="195">
        <v>181608</v>
      </c>
      <c r="D54" s="41"/>
      <c r="E54" s="195"/>
      <c r="F54" s="195"/>
      <c r="G54" s="195"/>
      <c r="H54" s="41"/>
      <c r="I54" s="5">
        <f t="shared" si="12"/>
        <v>0</v>
      </c>
    </row>
    <row r="55" spans="1:9" ht="12" customHeight="1" x14ac:dyDescent="0.25">
      <c r="A55" s="239" t="s">
        <v>220</v>
      </c>
      <c r="B55" s="239" t="s">
        <v>223</v>
      </c>
      <c r="C55" s="244">
        <v>100000</v>
      </c>
      <c r="D55" s="241">
        <v>602</v>
      </c>
      <c r="E55" s="244"/>
      <c r="F55" s="244">
        <v>100000</v>
      </c>
      <c r="G55" s="244">
        <v>0</v>
      </c>
      <c r="H55" s="241">
        <f t="shared" si="11"/>
        <v>100000</v>
      </c>
      <c r="I55" s="248">
        <f t="shared" si="12"/>
        <v>100</v>
      </c>
    </row>
    <row r="56" spans="1:9" ht="12.75" customHeight="1" x14ac:dyDescent="0.25">
      <c r="A56" s="58">
        <v>722436</v>
      </c>
      <c r="B56" s="58" t="s">
        <v>141</v>
      </c>
      <c r="C56" s="41">
        <v>20000</v>
      </c>
      <c r="D56" s="41">
        <v>6610</v>
      </c>
      <c r="E56" s="41">
        <v>20000</v>
      </c>
      <c r="F56" s="41">
        <v>0</v>
      </c>
      <c r="G56" s="195">
        <v>0</v>
      </c>
      <c r="H56" s="41">
        <f t="shared" si="11"/>
        <v>20000</v>
      </c>
      <c r="I56" s="5">
        <f t="shared" si="12"/>
        <v>100</v>
      </c>
    </row>
    <row r="57" spans="1:9" ht="11.25" customHeight="1" x14ac:dyDescent="0.25">
      <c r="A57" s="239">
        <v>722437</v>
      </c>
      <c r="B57" s="239" t="s">
        <v>218</v>
      </c>
      <c r="C57" s="244">
        <v>130000</v>
      </c>
      <c r="D57" s="241">
        <v>5358</v>
      </c>
      <c r="E57" s="244"/>
      <c r="F57" s="244">
        <v>50000</v>
      </c>
      <c r="G57" s="244">
        <v>0</v>
      </c>
      <c r="H57" s="241">
        <f t="shared" si="11"/>
        <v>50000</v>
      </c>
      <c r="I57" s="248">
        <f t="shared" si="12"/>
        <v>38.461538461538467</v>
      </c>
    </row>
    <row r="58" spans="1:9" ht="11.25" customHeight="1" x14ac:dyDescent="0.25">
      <c r="A58" s="58" t="s">
        <v>225</v>
      </c>
      <c r="B58" s="58" t="s">
        <v>476</v>
      </c>
      <c r="C58" s="195">
        <v>450000</v>
      </c>
      <c r="D58" s="199">
        <v>98870</v>
      </c>
      <c r="E58" s="195"/>
      <c r="F58" s="195">
        <v>350000</v>
      </c>
      <c r="G58" s="195">
        <v>0</v>
      </c>
      <c r="H58" s="41">
        <f t="shared" si="11"/>
        <v>350000</v>
      </c>
      <c r="I58" s="5">
        <f t="shared" si="12"/>
        <v>77.777777777777786</v>
      </c>
    </row>
    <row r="59" spans="1:9" ht="11.25" customHeight="1" x14ac:dyDescent="0.25">
      <c r="A59" s="239" t="s">
        <v>225</v>
      </c>
      <c r="B59" s="239" t="s">
        <v>620</v>
      </c>
      <c r="C59" s="244">
        <v>1434824</v>
      </c>
      <c r="D59" s="250"/>
      <c r="E59" s="244"/>
      <c r="F59" s="244"/>
      <c r="G59" s="244"/>
      <c r="H59" s="241"/>
      <c r="I59" s="248">
        <f t="shared" si="12"/>
        <v>0</v>
      </c>
    </row>
    <row r="60" spans="1:9" ht="11.25" customHeight="1" x14ac:dyDescent="0.25">
      <c r="A60" s="58" t="s">
        <v>224</v>
      </c>
      <c r="B60" s="58" t="s">
        <v>475</v>
      </c>
      <c r="C60" s="195">
        <v>220000</v>
      </c>
      <c r="D60" s="199">
        <v>44124</v>
      </c>
      <c r="E60" s="195"/>
      <c r="F60" s="195">
        <v>200000</v>
      </c>
      <c r="G60" s="195">
        <v>0</v>
      </c>
      <c r="H60" s="41">
        <f t="shared" si="11"/>
        <v>200000</v>
      </c>
      <c r="I60" s="5">
        <f t="shared" si="12"/>
        <v>90.909090909090907</v>
      </c>
    </row>
    <row r="61" spans="1:9" ht="11.25" customHeight="1" x14ac:dyDescent="0.25">
      <c r="A61" s="239">
        <v>722442</v>
      </c>
      <c r="B61" s="239" t="s">
        <v>161</v>
      </c>
      <c r="C61" s="244">
        <v>30000</v>
      </c>
      <c r="D61" s="250">
        <v>0</v>
      </c>
      <c r="E61" s="244"/>
      <c r="F61" s="244">
        <v>50000</v>
      </c>
      <c r="G61" s="244">
        <v>0</v>
      </c>
      <c r="H61" s="241">
        <f t="shared" si="11"/>
        <v>50000</v>
      </c>
      <c r="I61" s="248">
        <f t="shared" si="12"/>
        <v>166.66666666666669</v>
      </c>
    </row>
    <row r="62" spans="1:9" ht="12.75" customHeight="1" x14ac:dyDescent="0.25">
      <c r="A62" s="58">
        <v>722442</v>
      </c>
      <c r="B62" s="58" t="s">
        <v>466</v>
      </c>
      <c r="C62" s="200">
        <v>500000</v>
      </c>
      <c r="D62" s="43">
        <v>0</v>
      </c>
      <c r="E62" s="195">
        <v>0</v>
      </c>
      <c r="F62" s="200">
        <v>503091</v>
      </c>
      <c r="G62" s="195">
        <v>0</v>
      </c>
      <c r="H62" s="41">
        <f t="shared" si="11"/>
        <v>503091</v>
      </c>
      <c r="I62" s="5">
        <f t="shared" si="12"/>
        <v>100.61819999999999</v>
      </c>
    </row>
    <row r="63" spans="1:9" ht="12.75" customHeight="1" x14ac:dyDescent="0.25">
      <c r="A63" s="239">
        <v>722461</v>
      </c>
      <c r="B63" s="239" t="s">
        <v>30</v>
      </c>
      <c r="C63" s="241">
        <v>40000</v>
      </c>
      <c r="D63" s="241">
        <v>32627</v>
      </c>
      <c r="E63" s="241">
        <v>40000</v>
      </c>
      <c r="F63" s="252"/>
      <c r="G63" s="244">
        <v>0</v>
      </c>
      <c r="H63" s="241">
        <f t="shared" si="11"/>
        <v>40000</v>
      </c>
      <c r="I63" s="248">
        <f t="shared" si="12"/>
        <v>100</v>
      </c>
    </row>
    <row r="64" spans="1:9" ht="11.25" customHeight="1" x14ac:dyDescent="0.25">
      <c r="A64" s="58">
        <v>722474</v>
      </c>
      <c r="B64" s="58" t="s">
        <v>162</v>
      </c>
      <c r="C64" s="41">
        <v>10000</v>
      </c>
      <c r="D64" s="41">
        <v>4248</v>
      </c>
      <c r="E64" s="195">
        <v>0</v>
      </c>
      <c r="F64" s="195">
        <v>10000</v>
      </c>
      <c r="G64" s="195">
        <v>0</v>
      </c>
      <c r="H64" s="41">
        <f t="shared" si="11"/>
        <v>10000</v>
      </c>
      <c r="I64" s="5">
        <f t="shared" si="12"/>
        <v>100</v>
      </c>
    </row>
    <row r="65" spans="1:9" ht="10.5" customHeight="1" x14ac:dyDescent="0.25">
      <c r="A65" s="239">
        <v>722515</v>
      </c>
      <c r="B65" s="239" t="s">
        <v>31</v>
      </c>
      <c r="C65" s="241">
        <v>30000</v>
      </c>
      <c r="D65" s="241">
        <v>16869</v>
      </c>
      <c r="E65" s="241">
        <v>30000</v>
      </c>
      <c r="F65" s="252"/>
      <c r="G65" s="244">
        <v>0</v>
      </c>
      <c r="H65" s="241">
        <f t="shared" si="11"/>
        <v>30000</v>
      </c>
      <c r="I65" s="248">
        <f t="shared" si="12"/>
        <v>100</v>
      </c>
    </row>
    <row r="66" spans="1:9" ht="11.25" customHeight="1" x14ac:dyDescent="0.25">
      <c r="A66" s="179">
        <v>722516</v>
      </c>
      <c r="B66" s="179" t="s">
        <v>32</v>
      </c>
      <c r="C66" s="175">
        <v>130000</v>
      </c>
      <c r="D66" s="175">
        <v>82292</v>
      </c>
      <c r="E66" s="175">
        <v>130000</v>
      </c>
      <c r="F66" s="200"/>
      <c r="G66" s="177">
        <v>0</v>
      </c>
      <c r="H66" s="175">
        <f t="shared" si="11"/>
        <v>130000</v>
      </c>
      <c r="I66" s="196">
        <f t="shared" si="12"/>
        <v>100</v>
      </c>
    </row>
    <row r="67" spans="1:9" ht="11.25" customHeight="1" x14ac:dyDescent="0.25">
      <c r="A67" s="239">
        <v>722520</v>
      </c>
      <c r="B67" s="239" t="s">
        <v>33</v>
      </c>
      <c r="C67" s="244">
        <v>140000</v>
      </c>
      <c r="D67" s="241">
        <v>115653</v>
      </c>
      <c r="E67" s="244">
        <v>0</v>
      </c>
      <c r="F67" s="244">
        <v>140000</v>
      </c>
      <c r="G67" s="244">
        <v>0</v>
      </c>
      <c r="H67" s="241">
        <f t="shared" si="11"/>
        <v>140000</v>
      </c>
      <c r="I67" s="248">
        <f t="shared" si="12"/>
        <v>100</v>
      </c>
    </row>
    <row r="68" spans="1:9" ht="11.25" customHeight="1" x14ac:dyDescent="0.25">
      <c r="A68" s="179">
        <v>722530</v>
      </c>
      <c r="B68" s="179" t="s">
        <v>34</v>
      </c>
      <c r="C68" s="177">
        <v>250000</v>
      </c>
      <c r="D68" s="175">
        <v>210423</v>
      </c>
      <c r="E68" s="177">
        <v>0</v>
      </c>
      <c r="F68" s="177">
        <v>250000</v>
      </c>
      <c r="G68" s="177">
        <v>0</v>
      </c>
      <c r="H68" s="175">
        <f t="shared" si="11"/>
        <v>250000</v>
      </c>
      <c r="I68" s="196">
        <f t="shared" si="12"/>
        <v>100</v>
      </c>
    </row>
    <row r="69" spans="1:9" ht="11.25" customHeight="1" x14ac:dyDescent="0.25">
      <c r="A69" s="239">
        <v>722560</v>
      </c>
      <c r="B69" s="239" t="s">
        <v>142</v>
      </c>
      <c r="C69" s="244">
        <v>5000</v>
      </c>
      <c r="D69" s="241">
        <v>3476</v>
      </c>
      <c r="E69" s="244">
        <v>0</v>
      </c>
      <c r="F69" s="244">
        <v>5000</v>
      </c>
      <c r="G69" s="244">
        <v>0</v>
      </c>
      <c r="H69" s="241">
        <f t="shared" si="11"/>
        <v>5000</v>
      </c>
      <c r="I69" s="248">
        <f t="shared" si="12"/>
        <v>100</v>
      </c>
    </row>
    <row r="70" spans="1:9" ht="10.5" customHeight="1" x14ac:dyDescent="0.25">
      <c r="A70" s="179">
        <v>722580</v>
      </c>
      <c r="B70" s="179" t="s">
        <v>35</v>
      </c>
      <c r="C70" s="177">
        <v>110000</v>
      </c>
      <c r="D70" s="41">
        <v>116082</v>
      </c>
      <c r="E70" s="177">
        <v>0</v>
      </c>
      <c r="F70" s="177">
        <v>120000</v>
      </c>
      <c r="G70" s="177">
        <v>0</v>
      </c>
      <c r="H70" s="175">
        <f t="shared" si="11"/>
        <v>120000</v>
      </c>
      <c r="I70" s="196">
        <f t="shared" si="12"/>
        <v>109.09090909090908</v>
      </c>
    </row>
    <row r="71" spans="1:9" ht="10.5" customHeight="1" x14ac:dyDescent="0.25">
      <c r="A71" s="239">
        <v>722580</v>
      </c>
      <c r="B71" s="239" t="s">
        <v>378</v>
      </c>
      <c r="C71" s="252">
        <v>750000</v>
      </c>
      <c r="D71" s="251">
        <v>0</v>
      </c>
      <c r="E71" s="244"/>
      <c r="F71" s="252">
        <v>800000</v>
      </c>
      <c r="G71" s="244">
        <v>0</v>
      </c>
      <c r="H71" s="241">
        <f t="shared" si="11"/>
        <v>800000</v>
      </c>
      <c r="I71" s="248">
        <f t="shared" si="12"/>
        <v>106.66666666666667</v>
      </c>
    </row>
    <row r="72" spans="1:9" ht="11.25" customHeight="1" x14ac:dyDescent="0.25">
      <c r="A72" s="201">
        <v>722611</v>
      </c>
      <c r="B72" s="179" t="s">
        <v>36</v>
      </c>
      <c r="C72" s="175">
        <v>223000</v>
      </c>
      <c r="D72" s="175">
        <v>152979</v>
      </c>
      <c r="E72" s="175">
        <v>200000</v>
      </c>
      <c r="F72" s="200"/>
      <c r="G72" s="177">
        <v>19000</v>
      </c>
      <c r="H72" s="175">
        <f t="shared" si="11"/>
        <v>219000</v>
      </c>
      <c r="I72" s="196">
        <f t="shared" si="12"/>
        <v>98.206278026905821</v>
      </c>
    </row>
    <row r="73" spans="1:9" ht="11.25" customHeight="1" x14ac:dyDescent="0.25">
      <c r="A73" s="402">
        <v>722751</v>
      </c>
      <c r="B73" s="403" t="s">
        <v>596</v>
      </c>
      <c r="C73" s="241"/>
      <c r="D73" s="241">
        <v>0</v>
      </c>
      <c r="E73" s="241">
        <v>0</v>
      </c>
      <c r="F73" s="252"/>
      <c r="G73" s="244"/>
      <c r="H73" s="241">
        <f t="shared" si="11"/>
        <v>0</v>
      </c>
      <c r="I73" s="248" t="e">
        <f t="shared" si="12"/>
        <v>#DIV/0!</v>
      </c>
    </row>
    <row r="74" spans="1:9" ht="11.25" customHeight="1" x14ac:dyDescent="0.25">
      <c r="A74" s="285">
        <v>722732</v>
      </c>
      <c r="B74" s="58" t="s">
        <v>621</v>
      </c>
      <c r="C74" s="41">
        <v>1450233</v>
      </c>
      <c r="D74" s="41">
        <v>0</v>
      </c>
      <c r="E74" s="41">
        <v>0</v>
      </c>
      <c r="F74" s="195"/>
      <c r="G74" s="195">
        <v>0</v>
      </c>
      <c r="H74" s="41">
        <f t="shared" si="11"/>
        <v>0</v>
      </c>
      <c r="I74" s="5">
        <f t="shared" si="12"/>
        <v>0</v>
      </c>
    </row>
    <row r="75" spans="1:9" ht="11.25" customHeight="1" x14ac:dyDescent="0.25">
      <c r="A75" s="239">
        <v>722791</v>
      </c>
      <c r="B75" s="239" t="s">
        <v>37</v>
      </c>
      <c r="C75" s="241">
        <v>70000</v>
      </c>
      <c r="D75" s="241">
        <v>9694</v>
      </c>
      <c r="E75" s="241">
        <v>50000</v>
      </c>
      <c r="F75" s="244"/>
      <c r="G75" s="244">
        <v>0</v>
      </c>
      <c r="H75" s="241">
        <f t="shared" si="11"/>
        <v>50000</v>
      </c>
      <c r="I75" s="248">
        <f t="shared" si="12"/>
        <v>71.428571428571431</v>
      </c>
    </row>
    <row r="76" spans="1:9" ht="36.75" customHeight="1" x14ac:dyDescent="0.25">
      <c r="A76" s="449" t="s">
        <v>5</v>
      </c>
      <c r="B76" s="450" t="s">
        <v>74</v>
      </c>
      <c r="C76" s="451" t="s">
        <v>579</v>
      </c>
      <c r="D76" s="451" t="s">
        <v>615</v>
      </c>
      <c r="E76" s="450" t="s">
        <v>616</v>
      </c>
      <c r="F76" s="450"/>
      <c r="G76" s="450"/>
      <c r="H76" s="450"/>
      <c r="I76" s="448" t="s">
        <v>279</v>
      </c>
    </row>
    <row r="77" spans="1:9" ht="36.75" customHeight="1" x14ac:dyDescent="0.25">
      <c r="A77" s="449"/>
      <c r="B77" s="450"/>
      <c r="C77" s="451"/>
      <c r="D77" s="451"/>
      <c r="E77" s="401" t="s">
        <v>275</v>
      </c>
      <c r="F77" s="401" t="s">
        <v>276</v>
      </c>
      <c r="G77" s="401" t="s">
        <v>277</v>
      </c>
      <c r="H77" s="155" t="s">
        <v>278</v>
      </c>
      <c r="I77" s="448"/>
    </row>
    <row r="78" spans="1:9" ht="11.25" customHeight="1" x14ac:dyDescent="0.25">
      <c r="A78" s="163">
        <v>1</v>
      </c>
      <c r="B78" s="163">
        <v>2</v>
      </c>
      <c r="C78" s="163">
        <v>3</v>
      </c>
      <c r="D78" s="163">
        <v>4</v>
      </c>
      <c r="E78" s="163">
        <v>5</v>
      </c>
      <c r="F78" s="163">
        <v>6</v>
      </c>
      <c r="G78" s="164">
        <v>7</v>
      </c>
      <c r="H78" s="163">
        <v>8</v>
      </c>
      <c r="I78" s="165" t="s">
        <v>491</v>
      </c>
    </row>
    <row r="79" spans="1:9" ht="12.75" customHeight="1" x14ac:dyDescent="0.25">
      <c r="A79" s="182">
        <v>723000</v>
      </c>
      <c r="B79" s="182" t="s">
        <v>38</v>
      </c>
      <c r="C79" s="184">
        <f>C80+C81</f>
        <v>23000</v>
      </c>
      <c r="D79" s="184">
        <f>D80+D81</f>
        <v>18809</v>
      </c>
      <c r="E79" s="184">
        <f>E80+E81</f>
        <v>25000</v>
      </c>
      <c r="F79" s="184">
        <f>F80+F81</f>
        <v>0</v>
      </c>
      <c r="G79" s="184">
        <f>G80+G81</f>
        <v>0</v>
      </c>
      <c r="H79" s="184">
        <f t="shared" si="11"/>
        <v>25000</v>
      </c>
      <c r="I79" s="202">
        <f t="shared" si="12"/>
        <v>108.69565217391303</v>
      </c>
    </row>
    <row r="80" spans="1:9" ht="12" customHeight="1" x14ac:dyDescent="0.25">
      <c r="A80" s="179">
        <v>723131</v>
      </c>
      <c r="B80" s="179" t="s">
        <v>39</v>
      </c>
      <c r="C80" s="175">
        <v>8000</v>
      </c>
      <c r="D80" s="175">
        <v>2079</v>
      </c>
      <c r="E80" s="175">
        <v>5000</v>
      </c>
      <c r="F80" s="195">
        <v>0</v>
      </c>
      <c r="G80" s="177">
        <v>0</v>
      </c>
      <c r="H80" s="175">
        <f t="shared" si="11"/>
        <v>5000</v>
      </c>
      <c r="I80" s="196">
        <f t="shared" si="12"/>
        <v>62.5</v>
      </c>
    </row>
    <row r="81" spans="1:9" ht="11.25" customHeight="1" x14ac:dyDescent="0.25">
      <c r="A81" s="239">
        <v>723139</v>
      </c>
      <c r="B81" s="239" t="s">
        <v>40</v>
      </c>
      <c r="C81" s="241">
        <v>15000</v>
      </c>
      <c r="D81" s="241">
        <v>16730</v>
      </c>
      <c r="E81" s="241">
        <v>20000</v>
      </c>
      <c r="F81" s="244">
        <v>0</v>
      </c>
      <c r="G81" s="244">
        <v>0</v>
      </c>
      <c r="H81" s="241">
        <f t="shared" si="11"/>
        <v>20000</v>
      </c>
      <c r="I81" s="248">
        <f t="shared" si="12"/>
        <v>133.33333333333331</v>
      </c>
    </row>
    <row r="82" spans="1:9" ht="17.25" customHeight="1" x14ac:dyDescent="0.25">
      <c r="A82" s="203">
        <v>730000</v>
      </c>
      <c r="B82" s="203" t="s">
        <v>41</v>
      </c>
      <c r="C82" s="204">
        <f>C87+C88+C89+C83+C85+C86+C93+C90+C84+C91+C92</f>
        <v>4041616</v>
      </c>
      <c r="D82" s="204">
        <f>D87+D88+D89+D83+D85+D86+D93+D90+D84+D91+D92</f>
        <v>1775041</v>
      </c>
      <c r="E82" s="204">
        <f t="shared" ref="E82:F82" si="13">E87+E88+E89+E83+E85+E86+E93+E90</f>
        <v>0</v>
      </c>
      <c r="F82" s="204">
        <f t="shared" si="13"/>
        <v>0</v>
      </c>
      <c r="G82" s="204">
        <f>G87+G88+G89+G83+G85+G86+G93+G90+G91</f>
        <v>3596641</v>
      </c>
      <c r="H82" s="204">
        <f>SUM(H83:H93)</f>
        <v>3596641</v>
      </c>
      <c r="I82" s="415">
        <f t="shared" si="12"/>
        <v>88.990171258229381</v>
      </c>
    </row>
    <row r="83" spans="1:9" ht="10.5" customHeight="1" x14ac:dyDescent="0.25">
      <c r="A83" s="205">
        <v>731111</v>
      </c>
      <c r="B83" s="206" t="s">
        <v>448</v>
      </c>
      <c r="C83" s="41">
        <v>500000</v>
      </c>
      <c r="D83" s="175">
        <v>0</v>
      </c>
      <c r="E83" s="177">
        <v>0</v>
      </c>
      <c r="F83" s="195">
        <v>0</v>
      </c>
      <c r="G83" s="175">
        <v>0</v>
      </c>
      <c r="H83" s="175">
        <f t="shared" si="11"/>
        <v>0</v>
      </c>
      <c r="I83" s="196">
        <f t="shared" si="12"/>
        <v>0</v>
      </c>
    </row>
    <row r="84" spans="1:9" ht="10.5" customHeight="1" x14ac:dyDescent="0.25">
      <c r="A84" s="254">
        <v>732111</v>
      </c>
      <c r="B84" s="249" t="s">
        <v>622</v>
      </c>
      <c r="C84" s="241">
        <v>50000</v>
      </c>
      <c r="D84" s="241"/>
      <c r="E84" s="244"/>
      <c r="F84" s="244"/>
      <c r="G84" s="241"/>
      <c r="H84" s="241"/>
      <c r="I84" s="248">
        <f t="shared" si="12"/>
        <v>0</v>
      </c>
    </row>
    <row r="85" spans="1:9" ht="10.5" customHeight="1" x14ac:dyDescent="0.25">
      <c r="A85" s="205">
        <v>732112</v>
      </c>
      <c r="B85" s="206" t="s">
        <v>456</v>
      </c>
      <c r="C85" s="41">
        <v>1124000</v>
      </c>
      <c r="D85" s="175">
        <v>398743</v>
      </c>
      <c r="E85" s="177"/>
      <c r="F85" s="195"/>
      <c r="G85" s="41">
        <v>1004000</v>
      </c>
      <c r="H85" s="175">
        <f t="shared" si="11"/>
        <v>1004000</v>
      </c>
      <c r="I85" s="196">
        <f t="shared" si="12"/>
        <v>89.32384341637011</v>
      </c>
    </row>
    <row r="86" spans="1:9" ht="10.5" customHeight="1" x14ac:dyDescent="0.25">
      <c r="A86" s="254">
        <v>732112</v>
      </c>
      <c r="B86" s="249" t="s">
        <v>465</v>
      </c>
      <c r="C86" s="241">
        <v>0</v>
      </c>
      <c r="D86" s="241">
        <v>0</v>
      </c>
      <c r="E86" s="244"/>
      <c r="F86" s="244"/>
      <c r="G86" s="241">
        <v>0</v>
      </c>
      <c r="H86" s="241">
        <f t="shared" si="11"/>
        <v>0</v>
      </c>
      <c r="I86" s="248" t="e">
        <f t="shared" ref="I86:I110" si="14">H86/C86*100</f>
        <v>#DIV/0!</v>
      </c>
    </row>
    <row r="87" spans="1:9" ht="11.25" customHeight="1" x14ac:dyDescent="0.25">
      <c r="A87" s="179">
        <v>732114</v>
      </c>
      <c r="B87" s="179" t="s">
        <v>163</v>
      </c>
      <c r="C87" s="175">
        <v>0</v>
      </c>
      <c r="D87" s="175">
        <v>0</v>
      </c>
      <c r="E87" s="177">
        <v>0</v>
      </c>
      <c r="F87" s="195">
        <v>0</v>
      </c>
      <c r="G87" s="175">
        <v>0</v>
      </c>
      <c r="H87" s="175">
        <f t="shared" si="11"/>
        <v>0</v>
      </c>
      <c r="I87" s="196" t="e">
        <f t="shared" si="14"/>
        <v>#DIV/0!</v>
      </c>
    </row>
    <row r="88" spans="1:9" ht="11.25" customHeight="1" x14ac:dyDescent="0.25">
      <c r="A88" s="249">
        <v>732114</v>
      </c>
      <c r="B88" s="249" t="s">
        <v>238</v>
      </c>
      <c r="C88" s="241">
        <v>1000</v>
      </c>
      <c r="D88" s="241">
        <v>0</v>
      </c>
      <c r="E88" s="244">
        <v>0</v>
      </c>
      <c r="F88" s="244">
        <v>0</v>
      </c>
      <c r="G88" s="241">
        <v>1000</v>
      </c>
      <c r="H88" s="241">
        <f t="shared" si="11"/>
        <v>1000</v>
      </c>
      <c r="I88" s="248">
        <f t="shared" si="14"/>
        <v>100</v>
      </c>
    </row>
    <row r="89" spans="1:9" ht="11.25" customHeight="1" x14ac:dyDescent="0.25">
      <c r="A89" s="179">
        <v>732114</v>
      </c>
      <c r="B89" s="179" t="s">
        <v>211</v>
      </c>
      <c r="C89" s="41">
        <v>2124500</v>
      </c>
      <c r="D89" s="175">
        <v>1248298</v>
      </c>
      <c r="E89" s="175">
        <v>0</v>
      </c>
      <c r="F89" s="195">
        <v>0</v>
      </c>
      <c r="G89" s="41">
        <v>2350000</v>
      </c>
      <c r="H89" s="175">
        <f t="shared" si="11"/>
        <v>2350000</v>
      </c>
      <c r="I89" s="196">
        <f t="shared" si="14"/>
        <v>110.61426217933632</v>
      </c>
    </row>
    <row r="90" spans="1:9" ht="11.25" customHeight="1" x14ac:dyDescent="0.25">
      <c r="A90" s="239">
        <v>732114</v>
      </c>
      <c r="B90" s="239" t="s">
        <v>597</v>
      </c>
      <c r="C90" s="241">
        <v>17500</v>
      </c>
      <c r="D90" s="241">
        <v>0</v>
      </c>
      <c r="E90" s="241"/>
      <c r="F90" s="244"/>
      <c r="G90" s="241"/>
      <c r="H90" s="241">
        <f t="shared" si="11"/>
        <v>0</v>
      </c>
      <c r="I90" s="248">
        <f t="shared" si="14"/>
        <v>0</v>
      </c>
    </row>
    <row r="91" spans="1:9" ht="11.25" customHeight="1" x14ac:dyDescent="0.25">
      <c r="A91" s="58">
        <v>732114</v>
      </c>
      <c r="B91" s="58" t="s">
        <v>647</v>
      </c>
      <c r="C91" s="41"/>
      <c r="D91" s="41">
        <v>0</v>
      </c>
      <c r="E91" s="41"/>
      <c r="F91" s="195"/>
      <c r="G91" s="41">
        <v>182900</v>
      </c>
      <c r="H91" s="41">
        <f t="shared" si="11"/>
        <v>182900</v>
      </c>
      <c r="I91" s="5" t="e">
        <f t="shared" si="14"/>
        <v>#DIV/0!</v>
      </c>
    </row>
    <row r="92" spans="1:9" ht="11.25" customHeight="1" x14ac:dyDescent="0.25">
      <c r="A92" s="239">
        <v>732114</v>
      </c>
      <c r="B92" s="239" t="s">
        <v>623</v>
      </c>
      <c r="C92" s="241">
        <v>103375</v>
      </c>
      <c r="D92" s="241">
        <v>128000</v>
      </c>
      <c r="E92" s="241"/>
      <c r="F92" s="244"/>
      <c r="G92" s="241"/>
      <c r="H92" s="241"/>
      <c r="I92" s="248">
        <f t="shared" si="14"/>
        <v>0</v>
      </c>
    </row>
    <row r="93" spans="1:9" ht="11.25" customHeight="1" x14ac:dyDescent="0.25">
      <c r="A93" s="179">
        <v>732121</v>
      </c>
      <c r="B93" s="179" t="s">
        <v>478</v>
      </c>
      <c r="C93" s="175">
        <v>121241</v>
      </c>
      <c r="D93" s="175"/>
      <c r="E93" s="175"/>
      <c r="F93" s="195"/>
      <c r="G93" s="175">
        <v>58741</v>
      </c>
      <c r="H93" s="175">
        <f t="shared" si="11"/>
        <v>58741</v>
      </c>
      <c r="I93" s="196">
        <f t="shared" si="14"/>
        <v>48.449781839476749</v>
      </c>
    </row>
    <row r="94" spans="1:9" ht="14.25" customHeight="1" x14ac:dyDescent="0.25">
      <c r="A94" s="203">
        <v>740000</v>
      </c>
      <c r="B94" s="203" t="s">
        <v>42</v>
      </c>
      <c r="C94" s="204">
        <f t="shared" ref="C94:H94" si="15">SUM(C95:C104)</f>
        <v>3369158</v>
      </c>
      <c r="D94" s="204">
        <f t="shared" si="15"/>
        <v>416176</v>
      </c>
      <c r="E94" s="204">
        <f t="shared" si="15"/>
        <v>0</v>
      </c>
      <c r="F94" s="204">
        <f t="shared" si="15"/>
        <v>0</v>
      </c>
      <c r="G94" s="204">
        <f t="shared" si="15"/>
        <v>2286770</v>
      </c>
      <c r="H94" s="204">
        <f t="shared" si="15"/>
        <v>2286770</v>
      </c>
      <c r="I94" s="207">
        <f t="shared" si="14"/>
        <v>67.873634896315338</v>
      </c>
    </row>
    <row r="95" spans="1:9" ht="11.25" customHeight="1" x14ac:dyDescent="0.25">
      <c r="A95" s="58">
        <v>742112</v>
      </c>
      <c r="B95" s="58" t="s">
        <v>209</v>
      </c>
      <c r="C95" s="195">
        <v>0</v>
      </c>
      <c r="D95" s="41">
        <v>0</v>
      </c>
      <c r="E95" s="195"/>
      <c r="F95" s="195"/>
      <c r="G95" s="195">
        <v>0</v>
      </c>
      <c r="H95" s="177">
        <f t="shared" ref="H95:H104" si="16">E95+F95+G95</f>
        <v>0</v>
      </c>
      <c r="I95" s="138" t="e">
        <f t="shared" si="14"/>
        <v>#DIV/0!</v>
      </c>
    </row>
    <row r="96" spans="1:9" ht="12" customHeight="1" x14ac:dyDescent="0.25">
      <c r="A96" s="246">
        <v>742112</v>
      </c>
      <c r="B96" s="240" t="s">
        <v>477</v>
      </c>
      <c r="C96" s="244">
        <v>140000</v>
      </c>
      <c r="D96" s="241">
        <v>0</v>
      </c>
      <c r="E96" s="244"/>
      <c r="F96" s="244"/>
      <c r="G96" s="244">
        <v>0</v>
      </c>
      <c r="H96" s="244">
        <f t="shared" si="16"/>
        <v>0</v>
      </c>
      <c r="I96" s="255">
        <f t="shared" si="14"/>
        <v>0</v>
      </c>
    </row>
    <row r="97" spans="1:266" ht="12" customHeight="1" x14ac:dyDescent="0.25">
      <c r="A97" s="208">
        <v>742112</v>
      </c>
      <c r="B97" s="209" t="s">
        <v>568</v>
      </c>
      <c r="C97" s="195">
        <v>479240</v>
      </c>
      <c r="D97" s="41"/>
      <c r="E97" s="195"/>
      <c r="F97" s="195"/>
      <c r="G97" s="195">
        <v>0</v>
      </c>
      <c r="H97" s="195">
        <f t="shared" si="16"/>
        <v>0</v>
      </c>
      <c r="I97" s="138">
        <f t="shared" si="14"/>
        <v>0</v>
      </c>
    </row>
    <row r="98" spans="1:266" ht="12" customHeight="1" x14ac:dyDescent="0.25">
      <c r="A98" s="246">
        <v>742112</v>
      </c>
      <c r="B98" s="240" t="s">
        <v>624</v>
      </c>
      <c r="C98" s="244">
        <v>110000</v>
      </c>
      <c r="D98" s="241"/>
      <c r="E98" s="244"/>
      <c r="F98" s="244"/>
      <c r="G98" s="244">
        <v>80000</v>
      </c>
      <c r="H98" s="244">
        <f t="shared" si="16"/>
        <v>80000</v>
      </c>
      <c r="I98" s="255">
        <f t="shared" si="14"/>
        <v>72.727272727272734</v>
      </c>
    </row>
    <row r="99" spans="1:266" ht="12.75" customHeight="1" x14ac:dyDescent="0.25">
      <c r="A99" s="58">
        <v>742114</v>
      </c>
      <c r="B99" s="208" t="s">
        <v>567</v>
      </c>
      <c r="C99" s="195">
        <v>994918</v>
      </c>
      <c r="D99" s="41">
        <v>200000</v>
      </c>
      <c r="E99" s="195"/>
      <c r="F99" s="195">
        <v>0</v>
      </c>
      <c r="G99" s="195">
        <v>500000</v>
      </c>
      <c r="H99" s="195">
        <f t="shared" si="16"/>
        <v>500000</v>
      </c>
      <c r="I99" s="138">
        <f t="shared" si="14"/>
        <v>50.255397932291913</v>
      </c>
    </row>
    <row r="100" spans="1:266" ht="21" customHeight="1" x14ac:dyDescent="0.25">
      <c r="A100" s="256">
        <v>742114</v>
      </c>
      <c r="B100" s="246" t="s">
        <v>43</v>
      </c>
      <c r="C100" s="244">
        <v>125000</v>
      </c>
      <c r="D100" s="241"/>
      <c r="E100" s="244"/>
      <c r="F100" s="244" t="s">
        <v>479</v>
      </c>
      <c r="G100" s="244">
        <v>45000</v>
      </c>
      <c r="H100" s="244">
        <v>45000</v>
      </c>
      <c r="I100" s="255">
        <f t="shared" si="14"/>
        <v>36</v>
      </c>
    </row>
    <row r="101" spans="1:266" ht="15" customHeight="1" x14ac:dyDescent="0.25">
      <c r="A101" s="179">
        <v>742114</v>
      </c>
      <c r="B101" s="181" t="s">
        <v>629</v>
      </c>
      <c r="C101" s="177">
        <v>50000</v>
      </c>
      <c r="D101" s="175">
        <v>162175</v>
      </c>
      <c r="E101" s="195"/>
      <c r="F101" s="195">
        <v>0</v>
      </c>
      <c r="G101" s="177">
        <v>244420</v>
      </c>
      <c r="H101" s="177">
        <f t="shared" si="16"/>
        <v>244420</v>
      </c>
      <c r="I101" s="138">
        <f t="shared" si="14"/>
        <v>488.84</v>
      </c>
    </row>
    <row r="102" spans="1:266" ht="12" customHeight="1" x14ac:dyDescent="0.25">
      <c r="A102" s="239">
        <v>742114</v>
      </c>
      <c r="B102" s="246" t="s">
        <v>625</v>
      </c>
      <c r="C102" s="244">
        <v>720000</v>
      </c>
      <c r="D102" s="241"/>
      <c r="E102" s="244"/>
      <c r="F102" s="244"/>
      <c r="G102" s="244">
        <v>580000</v>
      </c>
      <c r="H102" s="244">
        <f t="shared" si="16"/>
        <v>580000</v>
      </c>
      <c r="I102" s="255">
        <f t="shared" si="14"/>
        <v>80.555555555555557</v>
      </c>
    </row>
    <row r="103" spans="1:266" ht="11.25" customHeight="1" x14ac:dyDescent="0.25">
      <c r="A103" s="179">
        <v>742213</v>
      </c>
      <c r="B103" s="181" t="s">
        <v>511</v>
      </c>
      <c r="C103" s="195">
        <v>100000</v>
      </c>
      <c r="D103" s="175">
        <v>54001</v>
      </c>
      <c r="E103" s="195"/>
      <c r="F103" s="195"/>
      <c r="G103" s="195">
        <v>100000</v>
      </c>
      <c r="H103" s="177">
        <f t="shared" si="16"/>
        <v>100000</v>
      </c>
      <c r="I103" s="138">
        <f t="shared" si="14"/>
        <v>100</v>
      </c>
    </row>
    <row r="104" spans="1:266" ht="11.25" customHeight="1" x14ac:dyDescent="0.25">
      <c r="A104" s="239">
        <v>742213</v>
      </c>
      <c r="B104" s="246" t="s">
        <v>509</v>
      </c>
      <c r="C104" s="244">
        <v>650000</v>
      </c>
      <c r="D104" s="241"/>
      <c r="E104" s="244"/>
      <c r="F104" s="244"/>
      <c r="G104" s="244">
        <v>737350</v>
      </c>
      <c r="H104" s="244">
        <f t="shared" si="16"/>
        <v>737350</v>
      </c>
      <c r="I104" s="255">
        <f t="shared" si="14"/>
        <v>113.43846153846154</v>
      </c>
    </row>
    <row r="105" spans="1:266" ht="12.75" customHeight="1" x14ac:dyDescent="0.25">
      <c r="A105" s="203">
        <v>590000</v>
      </c>
      <c r="B105" s="210" t="s">
        <v>398</v>
      </c>
      <c r="C105" s="204">
        <f t="shared" ref="C105:H105" si="17">C106</f>
        <v>3163225</v>
      </c>
      <c r="D105" s="204">
        <f t="shared" si="17"/>
        <v>0</v>
      </c>
      <c r="E105" s="204">
        <f t="shared" si="17"/>
        <v>0</v>
      </c>
      <c r="F105" s="204">
        <f t="shared" si="17"/>
        <v>0</v>
      </c>
      <c r="G105" s="204">
        <f t="shared" si="17"/>
        <v>0</v>
      </c>
      <c r="H105" s="204">
        <f t="shared" si="17"/>
        <v>0</v>
      </c>
      <c r="I105" s="207">
        <f t="shared" si="14"/>
        <v>0</v>
      </c>
    </row>
    <row r="106" spans="1:266" ht="11.25" customHeight="1" x14ac:dyDescent="0.25">
      <c r="A106" s="179">
        <v>591110</v>
      </c>
      <c r="B106" s="181" t="s">
        <v>399</v>
      </c>
      <c r="C106" s="175">
        <f>C107</f>
        <v>3163225</v>
      </c>
      <c r="D106" s="175"/>
      <c r="E106" s="195">
        <f>E107</f>
        <v>0</v>
      </c>
      <c r="F106" s="195">
        <v>0</v>
      </c>
      <c r="G106" s="175">
        <v>0</v>
      </c>
      <c r="H106" s="175">
        <f>H107</f>
        <v>0</v>
      </c>
      <c r="I106" s="138">
        <f t="shared" si="14"/>
        <v>0</v>
      </c>
    </row>
    <row r="107" spans="1:266" ht="10.5" customHeight="1" x14ac:dyDescent="0.25">
      <c r="A107" s="179">
        <v>591111</v>
      </c>
      <c r="B107" s="181" t="s">
        <v>399</v>
      </c>
      <c r="C107" s="195">
        <v>3163225</v>
      </c>
      <c r="D107" s="175"/>
      <c r="E107" s="195">
        <v>0</v>
      </c>
      <c r="F107" s="195"/>
      <c r="G107" s="175">
        <v>0</v>
      </c>
      <c r="H107" s="175">
        <f>E107+F107+G107</f>
        <v>0</v>
      </c>
      <c r="I107" s="138">
        <f t="shared" si="14"/>
        <v>0</v>
      </c>
    </row>
    <row r="108" spans="1:266" ht="13.5" customHeight="1" x14ac:dyDescent="0.25">
      <c r="A108" s="203">
        <v>810000</v>
      </c>
      <c r="B108" s="203" t="s">
        <v>152</v>
      </c>
      <c r="C108" s="204">
        <f>C109+C112</f>
        <v>175000</v>
      </c>
      <c r="D108" s="204">
        <f t="shared" ref="D108:H108" si="18">D109+D112</f>
        <v>200000</v>
      </c>
      <c r="E108" s="204">
        <f t="shared" si="18"/>
        <v>175000</v>
      </c>
      <c r="F108" s="204">
        <f t="shared" si="18"/>
        <v>0</v>
      </c>
      <c r="G108" s="204">
        <f t="shared" si="18"/>
        <v>0</v>
      </c>
      <c r="H108" s="204">
        <f t="shared" si="18"/>
        <v>175000</v>
      </c>
      <c r="I108" s="207">
        <f t="shared" si="14"/>
        <v>100</v>
      </c>
    </row>
    <row r="109" spans="1:266" ht="11.25" customHeight="1" x14ac:dyDescent="0.25">
      <c r="A109" s="58">
        <v>811100</v>
      </c>
      <c r="B109" s="58" t="s">
        <v>153</v>
      </c>
      <c r="C109" s="41">
        <f t="shared" ref="C109:H109" si="19">C110+C111</f>
        <v>175000</v>
      </c>
      <c r="D109" s="41">
        <f t="shared" si="19"/>
        <v>0</v>
      </c>
      <c r="E109" s="41">
        <f t="shared" si="19"/>
        <v>175000</v>
      </c>
      <c r="F109" s="41">
        <f t="shared" si="19"/>
        <v>0</v>
      </c>
      <c r="G109" s="41">
        <f t="shared" si="19"/>
        <v>0</v>
      </c>
      <c r="H109" s="41">
        <f t="shared" si="19"/>
        <v>175000</v>
      </c>
      <c r="I109" s="138">
        <f t="shared" si="14"/>
        <v>100</v>
      </c>
    </row>
    <row r="110" spans="1:266" ht="10.5" customHeight="1" x14ac:dyDescent="0.25">
      <c r="A110" s="239">
        <v>811111</v>
      </c>
      <c r="B110" s="239" t="s">
        <v>137</v>
      </c>
      <c r="C110" s="241">
        <v>10000</v>
      </c>
      <c r="D110" s="241">
        <v>0</v>
      </c>
      <c r="E110" s="241">
        <v>10000</v>
      </c>
      <c r="F110" s="244">
        <v>0</v>
      </c>
      <c r="G110" s="247">
        <v>0</v>
      </c>
      <c r="H110" s="241">
        <f>E110+F110+G110</f>
        <v>10000</v>
      </c>
      <c r="I110" s="255">
        <f t="shared" si="14"/>
        <v>100</v>
      </c>
    </row>
    <row r="111" spans="1:266" s="148" customFormat="1" ht="24" customHeight="1" x14ac:dyDescent="0.25">
      <c r="A111" s="135">
        <v>811116</v>
      </c>
      <c r="B111" s="364" t="s">
        <v>501</v>
      </c>
      <c r="C111" s="41">
        <v>165000</v>
      </c>
      <c r="D111" s="41">
        <v>0</v>
      </c>
      <c r="E111" s="41">
        <v>165000</v>
      </c>
      <c r="F111" s="41"/>
      <c r="G111" s="41">
        <v>0</v>
      </c>
      <c r="H111" s="41">
        <f>E111+F111+G111</f>
        <v>165000</v>
      </c>
      <c r="I111" s="138">
        <f>H111/C111*100</f>
        <v>100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/>
      <c r="JE111" s="4"/>
      <c r="JF111" s="4"/>
    </row>
    <row r="112" spans="1:266" x14ac:dyDescent="0.25">
      <c r="A112" s="410">
        <v>813300</v>
      </c>
      <c r="B112" s="411" t="s">
        <v>650</v>
      </c>
      <c r="C112" s="412">
        <f>C113</f>
        <v>0</v>
      </c>
      <c r="D112" s="412">
        <f t="shared" ref="D112:H112" si="20">D113</f>
        <v>200000</v>
      </c>
      <c r="E112" s="412">
        <f t="shared" si="20"/>
        <v>0</v>
      </c>
      <c r="F112" s="412">
        <f t="shared" si="20"/>
        <v>0</v>
      </c>
      <c r="G112" s="412">
        <f t="shared" si="20"/>
        <v>0</v>
      </c>
      <c r="H112" s="412">
        <f t="shared" si="20"/>
        <v>0</v>
      </c>
      <c r="I112" s="414" t="e">
        <f t="shared" ref="I112:I113" si="21">H112/C112*100</f>
        <v>#DIV/0!</v>
      </c>
      <c r="J112" s="4"/>
    </row>
    <row r="113" spans="1:10" ht="22.5" x14ac:dyDescent="0.25">
      <c r="A113" s="408">
        <v>813311</v>
      </c>
      <c r="B113" s="409" t="s">
        <v>651</v>
      </c>
      <c r="C113" s="413"/>
      <c r="D113" s="413">
        <v>200000</v>
      </c>
      <c r="E113" s="413"/>
      <c r="F113" s="413"/>
      <c r="G113" s="175"/>
      <c r="H113" s="175"/>
      <c r="I113" s="138" t="e">
        <f t="shared" si="21"/>
        <v>#DIV/0!</v>
      </c>
      <c r="J113" s="4"/>
    </row>
    <row r="114" spans="1:10" x14ac:dyDescent="0.25">
      <c r="G114" s="4"/>
      <c r="H114" s="4"/>
      <c r="I114" s="4"/>
      <c r="J114" s="4"/>
    </row>
    <row r="115" spans="1:10" x14ac:dyDescent="0.25">
      <c r="G115" s="4"/>
      <c r="H115" s="4"/>
      <c r="I115" s="4"/>
      <c r="J115" s="4"/>
    </row>
    <row r="116" spans="1:10" x14ac:dyDescent="0.25">
      <c r="G116" s="4"/>
      <c r="H116" s="4"/>
      <c r="I116" s="4"/>
      <c r="J116" s="4"/>
    </row>
    <row r="117" spans="1:10" x14ac:dyDescent="0.25">
      <c r="G117" s="4"/>
      <c r="H117" s="4"/>
      <c r="I117" s="4"/>
      <c r="J117" s="4"/>
    </row>
    <row r="118" spans="1:10" x14ac:dyDescent="0.25">
      <c r="G118" s="4"/>
      <c r="H118" s="4"/>
      <c r="I118" s="4"/>
      <c r="J118" s="4"/>
    </row>
    <row r="119" spans="1:10" x14ac:dyDescent="0.25">
      <c r="G119" s="4"/>
      <c r="H119" s="4"/>
      <c r="I119" s="4"/>
      <c r="J119" s="4"/>
    </row>
    <row r="120" spans="1:10" x14ac:dyDescent="0.25">
      <c r="G120" s="4"/>
      <c r="H120" s="4"/>
      <c r="I120" s="4"/>
      <c r="J120" s="4"/>
    </row>
    <row r="121" spans="1:10" x14ac:dyDescent="0.25">
      <c r="G121" s="4"/>
      <c r="H121" s="4"/>
      <c r="I121" s="4"/>
      <c r="J121" s="4"/>
    </row>
    <row r="122" spans="1:10" x14ac:dyDescent="0.25">
      <c r="G122" s="4"/>
      <c r="H122" s="4"/>
      <c r="I122" s="4"/>
      <c r="J122" s="4"/>
    </row>
    <row r="123" spans="1:10" x14ac:dyDescent="0.25">
      <c r="G123" s="4"/>
      <c r="H123" s="4"/>
      <c r="I123" s="4"/>
      <c r="J123" s="4"/>
    </row>
    <row r="124" spans="1:10" x14ac:dyDescent="0.25">
      <c r="G124" s="4"/>
      <c r="H124" s="4"/>
      <c r="I124" s="4"/>
      <c r="J124" s="4"/>
    </row>
    <row r="125" spans="1:10" x14ac:dyDescent="0.25">
      <c r="G125" s="4"/>
      <c r="H125" s="4"/>
      <c r="I125" s="4"/>
      <c r="J125" s="4"/>
    </row>
    <row r="126" spans="1:10" x14ac:dyDescent="0.25">
      <c r="G126" s="4"/>
      <c r="H126" s="4"/>
      <c r="I126" s="4"/>
      <c r="J126" s="4"/>
    </row>
    <row r="127" spans="1:10" x14ac:dyDescent="0.25">
      <c r="G127" s="4"/>
      <c r="H127" s="4"/>
      <c r="I127" s="4"/>
      <c r="J127" s="4"/>
    </row>
    <row r="128" spans="1:10" x14ac:dyDescent="0.25">
      <c r="G128" s="4"/>
      <c r="H128" s="4"/>
      <c r="I128" s="4"/>
      <c r="J128" s="4"/>
    </row>
    <row r="129" spans="7:10" x14ac:dyDescent="0.25">
      <c r="G129" s="4"/>
      <c r="H129" s="4"/>
      <c r="I129" s="4"/>
      <c r="J129" s="4"/>
    </row>
    <row r="130" spans="7:10" x14ac:dyDescent="0.25">
      <c r="G130" s="4"/>
      <c r="H130" s="4"/>
      <c r="I130" s="4"/>
      <c r="J130" s="4"/>
    </row>
    <row r="131" spans="7:10" x14ac:dyDescent="0.25">
      <c r="G131" s="4"/>
      <c r="H131" s="4"/>
      <c r="I131" s="4"/>
      <c r="J131" s="4"/>
    </row>
    <row r="132" spans="7:10" x14ac:dyDescent="0.25">
      <c r="G132" s="4"/>
      <c r="H132" s="4"/>
      <c r="I132" s="4"/>
      <c r="J132" s="4"/>
    </row>
    <row r="133" spans="7:10" x14ac:dyDescent="0.25">
      <c r="G133" s="4"/>
      <c r="H133" s="4"/>
      <c r="I133" s="4"/>
      <c r="J133" s="4"/>
    </row>
    <row r="134" spans="7:10" x14ac:dyDescent="0.25">
      <c r="G134" s="4"/>
      <c r="H134" s="4"/>
      <c r="I134" s="4"/>
      <c r="J134" s="4"/>
    </row>
    <row r="135" spans="7:10" x14ac:dyDescent="0.25">
      <c r="G135" s="4"/>
      <c r="H135" s="4"/>
      <c r="I135" s="4"/>
      <c r="J135" s="4"/>
    </row>
    <row r="136" spans="7:10" x14ac:dyDescent="0.25">
      <c r="G136" s="4"/>
      <c r="H136" s="4"/>
      <c r="I136" s="4"/>
      <c r="J136" s="4"/>
    </row>
    <row r="137" spans="7:10" x14ac:dyDescent="0.25">
      <c r="G137" s="4"/>
      <c r="H137" s="4"/>
      <c r="I137" s="4"/>
      <c r="J137" s="4"/>
    </row>
    <row r="138" spans="7:10" x14ac:dyDescent="0.25">
      <c r="G138" s="4"/>
      <c r="H138" s="4"/>
      <c r="I138" s="4"/>
      <c r="J138" s="4"/>
    </row>
    <row r="139" spans="7:10" x14ac:dyDescent="0.25">
      <c r="G139" s="4"/>
      <c r="H139" s="4"/>
      <c r="I139" s="4"/>
      <c r="J139" s="4"/>
    </row>
    <row r="140" spans="7:10" x14ac:dyDescent="0.25">
      <c r="G140" s="4"/>
      <c r="H140" s="4"/>
      <c r="I140" s="4"/>
      <c r="J140" s="4"/>
    </row>
    <row r="141" spans="7:10" x14ac:dyDescent="0.25">
      <c r="G141" s="4"/>
      <c r="H141" s="4"/>
      <c r="I141" s="4"/>
      <c r="J141" s="4"/>
    </row>
    <row r="142" spans="7:10" x14ac:dyDescent="0.25">
      <c r="G142" s="4"/>
      <c r="H142" s="4"/>
      <c r="I142" s="4"/>
      <c r="J142" s="4"/>
    </row>
    <row r="143" spans="7:10" x14ac:dyDescent="0.25">
      <c r="G143" s="4"/>
      <c r="H143" s="4"/>
      <c r="I143" s="4"/>
      <c r="J143" s="4"/>
    </row>
    <row r="144" spans="7:10" x14ac:dyDescent="0.25">
      <c r="G144" s="4"/>
      <c r="H144" s="4"/>
      <c r="I144" s="4"/>
      <c r="J144" s="4"/>
    </row>
    <row r="145" spans="7:10" x14ac:dyDescent="0.25">
      <c r="G145" s="4"/>
      <c r="H145" s="4"/>
      <c r="I145" s="4"/>
      <c r="J145" s="4"/>
    </row>
    <row r="146" spans="7:10" x14ac:dyDescent="0.25">
      <c r="G146" s="4"/>
      <c r="H146" s="4"/>
      <c r="I146" s="4"/>
      <c r="J146" s="4"/>
    </row>
    <row r="147" spans="7:10" x14ac:dyDescent="0.25">
      <c r="G147" s="4"/>
      <c r="H147" s="4"/>
      <c r="I147" s="4"/>
      <c r="J147" s="4"/>
    </row>
    <row r="148" spans="7:10" x14ac:dyDescent="0.25">
      <c r="G148" s="4"/>
      <c r="H148" s="4"/>
      <c r="I148" s="4"/>
      <c r="J148" s="4"/>
    </row>
    <row r="149" spans="7:10" x14ac:dyDescent="0.25">
      <c r="G149" s="4"/>
      <c r="H149" s="4"/>
      <c r="I149" s="4"/>
      <c r="J149" s="4"/>
    </row>
    <row r="150" spans="7:10" x14ac:dyDescent="0.25">
      <c r="G150" s="4"/>
      <c r="H150" s="4"/>
      <c r="I150" s="4"/>
      <c r="J150" s="4"/>
    </row>
    <row r="151" spans="7:10" x14ac:dyDescent="0.25">
      <c r="G151" s="4"/>
      <c r="H151" s="4"/>
      <c r="I151" s="4"/>
      <c r="J151" s="4"/>
    </row>
    <row r="152" spans="7:10" x14ac:dyDescent="0.25">
      <c r="G152" s="4"/>
      <c r="H152" s="4"/>
      <c r="I152" s="4"/>
      <c r="J152" s="4"/>
    </row>
    <row r="153" spans="7:10" x14ac:dyDescent="0.25">
      <c r="G153" s="4"/>
      <c r="H153" s="4"/>
      <c r="I153" s="4"/>
      <c r="J153" s="4"/>
    </row>
    <row r="154" spans="7:10" x14ac:dyDescent="0.25">
      <c r="G154" s="4"/>
      <c r="H154" s="4"/>
      <c r="I154" s="4"/>
      <c r="J154" s="4"/>
    </row>
    <row r="155" spans="7:10" x14ac:dyDescent="0.25">
      <c r="G155" s="4"/>
      <c r="H155" s="4"/>
      <c r="I155" s="4"/>
      <c r="J155" s="4"/>
    </row>
    <row r="156" spans="7:10" x14ac:dyDescent="0.25">
      <c r="G156" s="4"/>
      <c r="H156" s="4"/>
      <c r="I156" s="4"/>
      <c r="J156" s="4"/>
    </row>
    <row r="157" spans="7:10" x14ac:dyDescent="0.25">
      <c r="G157" s="4"/>
      <c r="H157" s="4"/>
      <c r="I157" s="4"/>
      <c r="J157" s="4"/>
    </row>
    <row r="158" spans="7:10" x14ac:dyDescent="0.25">
      <c r="G158" s="4"/>
      <c r="H158" s="4"/>
      <c r="I158" s="4"/>
      <c r="J158" s="4"/>
    </row>
    <row r="159" spans="7:10" x14ac:dyDescent="0.25">
      <c r="G159" s="4"/>
      <c r="H159" s="4"/>
      <c r="I159" s="4"/>
      <c r="J159" s="4"/>
    </row>
    <row r="160" spans="7:10" x14ac:dyDescent="0.25">
      <c r="G160" s="4"/>
      <c r="H160" s="4"/>
      <c r="I160" s="4"/>
      <c r="J160" s="4"/>
    </row>
    <row r="161" spans="7:10" x14ac:dyDescent="0.25">
      <c r="G161" s="4"/>
      <c r="H161" s="4"/>
      <c r="I161" s="4"/>
      <c r="J161" s="4"/>
    </row>
    <row r="162" spans="7:10" x14ac:dyDescent="0.25">
      <c r="G162" s="4"/>
      <c r="H162" s="4"/>
      <c r="I162" s="4"/>
      <c r="J162" s="4"/>
    </row>
    <row r="163" spans="7:10" x14ac:dyDescent="0.25">
      <c r="G163" s="4"/>
      <c r="H163" s="4"/>
      <c r="I163" s="4"/>
      <c r="J163" s="4"/>
    </row>
    <row r="164" spans="7:10" x14ac:dyDescent="0.25">
      <c r="G164" s="4"/>
      <c r="H164" s="4"/>
      <c r="I164" s="4"/>
      <c r="J164" s="4"/>
    </row>
    <row r="165" spans="7:10" x14ac:dyDescent="0.25">
      <c r="G165" s="4"/>
      <c r="H165" s="4"/>
      <c r="I165" s="4"/>
      <c r="J165" s="4"/>
    </row>
    <row r="166" spans="7:10" x14ac:dyDescent="0.25">
      <c r="G166" s="4"/>
      <c r="H166" s="4"/>
      <c r="I166" s="4"/>
      <c r="J166" s="4"/>
    </row>
    <row r="167" spans="7:10" x14ac:dyDescent="0.25">
      <c r="G167" s="4"/>
      <c r="H167" s="4"/>
      <c r="I167" s="4"/>
      <c r="J167" s="4"/>
    </row>
    <row r="168" spans="7:10" x14ac:dyDescent="0.25">
      <c r="G168" s="4"/>
      <c r="H168" s="4"/>
      <c r="I168" s="4"/>
      <c r="J168" s="4"/>
    </row>
    <row r="169" spans="7:10" x14ac:dyDescent="0.25">
      <c r="G169" s="4"/>
      <c r="H169" s="4"/>
      <c r="I169" s="4"/>
      <c r="J169" s="4"/>
    </row>
    <row r="170" spans="7:10" x14ac:dyDescent="0.25">
      <c r="G170" s="4"/>
      <c r="H170" s="4"/>
      <c r="I170" s="4"/>
      <c r="J170" s="4"/>
    </row>
    <row r="171" spans="7:10" x14ac:dyDescent="0.25">
      <c r="G171" s="4"/>
      <c r="H171" s="4"/>
      <c r="I171" s="4"/>
      <c r="J171" s="4"/>
    </row>
    <row r="172" spans="7:10" x14ac:dyDescent="0.25">
      <c r="G172" s="4"/>
      <c r="H172" s="4"/>
      <c r="I172" s="4"/>
      <c r="J172" s="4"/>
    </row>
    <row r="173" spans="7:10" x14ac:dyDescent="0.25">
      <c r="G173" s="4"/>
      <c r="H173" s="4"/>
      <c r="I173" s="4"/>
      <c r="J173" s="4"/>
    </row>
    <row r="174" spans="7:10" x14ac:dyDescent="0.25">
      <c r="G174" s="4"/>
      <c r="H174" s="4"/>
      <c r="I174" s="4"/>
      <c r="J174" s="4"/>
    </row>
    <row r="175" spans="7:10" x14ac:dyDescent="0.25">
      <c r="G175" s="4"/>
      <c r="H175" s="4"/>
      <c r="I175" s="4"/>
      <c r="J175" s="4"/>
    </row>
    <row r="176" spans="7:10" x14ac:dyDescent="0.25">
      <c r="G176" s="4"/>
      <c r="H176" s="4"/>
      <c r="I176" s="4"/>
      <c r="J176" s="4"/>
    </row>
    <row r="177" spans="7:10" x14ac:dyDescent="0.25">
      <c r="G177" s="4"/>
      <c r="H177" s="4"/>
      <c r="I177" s="4"/>
      <c r="J177" s="4"/>
    </row>
    <row r="178" spans="7:10" x14ac:dyDescent="0.25">
      <c r="G178" s="4"/>
      <c r="H178" s="4"/>
      <c r="I178" s="4"/>
      <c r="J178" s="4"/>
    </row>
    <row r="179" spans="7:10" x14ac:dyDescent="0.25">
      <c r="G179" s="4"/>
      <c r="H179" s="4"/>
      <c r="I179" s="4"/>
      <c r="J179" s="4"/>
    </row>
    <row r="180" spans="7:10" x14ac:dyDescent="0.25">
      <c r="G180" s="4"/>
      <c r="H180" s="4"/>
      <c r="I180" s="4"/>
      <c r="J180" s="4"/>
    </row>
    <row r="181" spans="7:10" x14ac:dyDescent="0.25">
      <c r="G181" s="4"/>
      <c r="H181" s="4"/>
      <c r="I181" s="4"/>
      <c r="J181" s="4"/>
    </row>
    <row r="182" spans="7:10" x14ac:dyDescent="0.25">
      <c r="G182" s="4"/>
      <c r="H182" s="4"/>
      <c r="I182" s="4"/>
      <c r="J182" s="4"/>
    </row>
    <row r="183" spans="7:10" x14ac:dyDescent="0.25">
      <c r="G183" s="4"/>
      <c r="H183" s="4"/>
      <c r="I183" s="4"/>
      <c r="J183" s="4"/>
    </row>
    <row r="184" spans="7:10" x14ac:dyDescent="0.25">
      <c r="G184" s="4"/>
      <c r="H184" s="4"/>
      <c r="I184" s="4"/>
      <c r="J184" s="4"/>
    </row>
    <row r="185" spans="7:10" x14ac:dyDescent="0.25">
      <c r="G185" s="4"/>
      <c r="H185" s="4"/>
      <c r="I185" s="4"/>
      <c r="J185" s="4"/>
    </row>
    <row r="186" spans="7:10" x14ac:dyDescent="0.25">
      <c r="G186" s="4"/>
      <c r="H186" s="4"/>
      <c r="I186" s="4"/>
      <c r="J186" s="4"/>
    </row>
    <row r="187" spans="7:10" x14ac:dyDescent="0.25">
      <c r="G187" s="4"/>
      <c r="H187" s="4"/>
      <c r="I187" s="4"/>
      <c r="J187" s="4"/>
    </row>
    <row r="188" spans="7:10" x14ac:dyDescent="0.25">
      <c r="G188" s="4"/>
      <c r="H188" s="4"/>
      <c r="I188" s="4"/>
      <c r="J188" s="4"/>
    </row>
    <row r="189" spans="7:10" x14ac:dyDescent="0.25">
      <c r="G189" s="4"/>
      <c r="H189" s="4"/>
      <c r="I189" s="4"/>
      <c r="J189" s="4"/>
    </row>
    <row r="190" spans="7:10" x14ac:dyDescent="0.25">
      <c r="G190" s="4"/>
      <c r="H190" s="4"/>
      <c r="I190" s="4"/>
      <c r="J190" s="4"/>
    </row>
    <row r="191" spans="7:10" x14ac:dyDescent="0.25">
      <c r="G191" s="4"/>
      <c r="H191" s="4"/>
      <c r="I191" s="4"/>
      <c r="J191" s="4"/>
    </row>
    <row r="192" spans="7:10" x14ac:dyDescent="0.25">
      <c r="G192" s="4"/>
      <c r="H192" s="4"/>
      <c r="I192" s="4"/>
      <c r="J192" s="4"/>
    </row>
    <row r="193" spans="7:10" x14ac:dyDescent="0.25">
      <c r="G193" s="4"/>
      <c r="H193" s="4"/>
      <c r="I193" s="4"/>
      <c r="J193" s="4"/>
    </row>
    <row r="194" spans="7:10" x14ac:dyDescent="0.25">
      <c r="G194" s="4"/>
      <c r="H194" s="4"/>
      <c r="I194" s="4"/>
      <c r="J194" s="4"/>
    </row>
    <row r="195" spans="7:10" x14ac:dyDescent="0.25">
      <c r="G195" s="4"/>
      <c r="H195" s="4"/>
      <c r="I195" s="4"/>
      <c r="J195" s="4"/>
    </row>
    <row r="196" spans="7:10" x14ac:dyDescent="0.25">
      <c r="G196" s="4"/>
      <c r="H196" s="4"/>
      <c r="I196" s="4"/>
      <c r="J196" s="4"/>
    </row>
    <row r="197" spans="7:10" x14ac:dyDescent="0.25">
      <c r="G197" s="4"/>
      <c r="H197" s="4"/>
      <c r="I197" s="4"/>
      <c r="J197" s="4"/>
    </row>
    <row r="198" spans="7:10" x14ac:dyDescent="0.25">
      <c r="G198" s="4"/>
      <c r="H198" s="4"/>
      <c r="I198" s="4"/>
      <c r="J198" s="4"/>
    </row>
    <row r="199" spans="7:10" x14ac:dyDescent="0.25">
      <c r="G199" s="4"/>
      <c r="H199" s="4"/>
      <c r="I199" s="4"/>
      <c r="J199" s="4"/>
    </row>
    <row r="200" spans="7:10" x14ac:dyDescent="0.25">
      <c r="G200" s="4"/>
      <c r="H200" s="4"/>
      <c r="I200" s="4"/>
      <c r="J200" s="4"/>
    </row>
    <row r="201" spans="7:10" x14ac:dyDescent="0.25">
      <c r="G201" s="4"/>
      <c r="H201" s="4"/>
      <c r="I201" s="4"/>
      <c r="J201" s="4"/>
    </row>
    <row r="202" spans="7:10" x14ac:dyDescent="0.25">
      <c r="G202" s="4"/>
      <c r="H202" s="4"/>
      <c r="I202" s="4"/>
      <c r="J202" s="4"/>
    </row>
    <row r="203" spans="7:10" x14ac:dyDescent="0.25">
      <c r="G203" s="4"/>
      <c r="H203" s="4"/>
      <c r="I203" s="4"/>
      <c r="J203" s="4"/>
    </row>
    <row r="204" spans="7:10" x14ac:dyDescent="0.25">
      <c r="G204" s="4"/>
      <c r="H204" s="4"/>
      <c r="I204" s="4"/>
      <c r="J204" s="4"/>
    </row>
    <row r="205" spans="7:10" x14ac:dyDescent="0.25">
      <c r="G205" s="4"/>
      <c r="H205" s="4"/>
      <c r="I205" s="4"/>
      <c r="J205" s="4"/>
    </row>
    <row r="206" spans="7:10" x14ac:dyDescent="0.25">
      <c r="G206" s="4"/>
      <c r="H206" s="4"/>
      <c r="I206" s="4"/>
      <c r="J206" s="4"/>
    </row>
    <row r="207" spans="7:10" x14ac:dyDescent="0.25">
      <c r="G207" s="4"/>
      <c r="H207" s="4"/>
      <c r="I207" s="4"/>
      <c r="J207" s="4"/>
    </row>
    <row r="208" spans="7:10" x14ac:dyDescent="0.25">
      <c r="G208" s="4"/>
      <c r="H208" s="4"/>
      <c r="I208" s="4"/>
      <c r="J208" s="4"/>
    </row>
    <row r="209" spans="7:10" x14ac:dyDescent="0.25">
      <c r="G209" s="4"/>
      <c r="H209" s="4"/>
      <c r="I209" s="4"/>
      <c r="J209" s="4"/>
    </row>
    <row r="210" spans="7:10" x14ac:dyDescent="0.25">
      <c r="G210" s="4"/>
      <c r="H210" s="4"/>
      <c r="I210" s="4"/>
      <c r="J210" s="4"/>
    </row>
    <row r="211" spans="7:10" x14ac:dyDescent="0.25">
      <c r="G211" s="4"/>
      <c r="H211" s="4"/>
      <c r="I211" s="4"/>
      <c r="J211" s="4"/>
    </row>
    <row r="212" spans="7:10" x14ac:dyDescent="0.25">
      <c r="G212" s="4"/>
      <c r="H212" s="4"/>
      <c r="I212" s="4"/>
      <c r="J212" s="4"/>
    </row>
    <row r="213" spans="7:10" x14ac:dyDescent="0.25">
      <c r="G213" s="4"/>
      <c r="H213" s="4"/>
      <c r="I213" s="4"/>
      <c r="J213" s="4"/>
    </row>
    <row r="214" spans="7:10" x14ac:dyDescent="0.25">
      <c r="G214" s="4"/>
      <c r="H214" s="4"/>
      <c r="I214" s="4"/>
      <c r="J214" s="4"/>
    </row>
    <row r="215" spans="7:10" x14ac:dyDescent="0.25">
      <c r="G215" s="4"/>
      <c r="H215" s="4"/>
      <c r="I215" s="4"/>
      <c r="J215" s="4"/>
    </row>
    <row r="216" spans="7:10" x14ac:dyDescent="0.25">
      <c r="G216" s="4"/>
      <c r="H216" s="4"/>
      <c r="I216" s="4"/>
      <c r="J216" s="4"/>
    </row>
    <row r="217" spans="7:10" x14ac:dyDescent="0.25">
      <c r="G217" s="4"/>
      <c r="H217" s="4"/>
      <c r="I217" s="4"/>
      <c r="J217" s="4"/>
    </row>
    <row r="218" spans="7:10" x14ac:dyDescent="0.25">
      <c r="G218" s="4"/>
      <c r="H218" s="4"/>
      <c r="I218" s="4"/>
      <c r="J218" s="4"/>
    </row>
    <row r="219" spans="7:10" x14ac:dyDescent="0.25">
      <c r="G219" s="4"/>
      <c r="H219" s="4"/>
      <c r="I219" s="4"/>
      <c r="J219" s="4"/>
    </row>
    <row r="220" spans="7:10" x14ac:dyDescent="0.25">
      <c r="G220" s="4"/>
      <c r="H220" s="4"/>
      <c r="I220" s="4"/>
      <c r="J220" s="4"/>
    </row>
    <row r="221" spans="7:10" x14ac:dyDescent="0.25">
      <c r="G221" s="4"/>
      <c r="H221" s="4"/>
      <c r="I221" s="4"/>
      <c r="J221" s="4"/>
    </row>
    <row r="222" spans="7:10" x14ac:dyDescent="0.25">
      <c r="G222" s="4"/>
      <c r="H222" s="4"/>
      <c r="I222" s="4"/>
      <c r="J222" s="4"/>
    </row>
    <row r="223" spans="7:10" x14ac:dyDescent="0.25">
      <c r="G223" s="4"/>
      <c r="H223" s="4"/>
      <c r="I223" s="4"/>
      <c r="J223" s="4"/>
    </row>
    <row r="224" spans="7:10" x14ac:dyDescent="0.25">
      <c r="G224" s="4"/>
      <c r="H224" s="4"/>
      <c r="I224" s="4"/>
      <c r="J224" s="4"/>
    </row>
    <row r="225" spans="7:10" x14ac:dyDescent="0.25">
      <c r="G225" s="4"/>
      <c r="H225" s="4"/>
      <c r="I225" s="4"/>
      <c r="J225" s="4"/>
    </row>
    <row r="226" spans="7:10" x14ac:dyDescent="0.25">
      <c r="G226" s="4"/>
      <c r="H226" s="4"/>
      <c r="I226" s="4"/>
      <c r="J226" s="4"/>
    </row>
  </sheetData>
  <mergeCells count="18">
    <mergeCell ref="I76:I77"/>
    <mergeCell ref="A76:A77"/>
    <mergeCell ref="B76:B77"/>
    <mergeCell ref="C76:C77"/>
    <mergeCell ref="D76:D77"/>
    <mergeCell ref="E76:H76"/>
    <mergeCell ref="I1:I2"/>
    <mergeCell ref="A34:A35"/>
    <mergeCell ref="B1:B2"/>
    <mergeCell ref="A1:A2"/>
    <mergeCell ref="E1:H1"/>
    <mergeCell ref="C1:C2"/>
    <mergeCell ref="D1:D2"/>
    <mergeCell ref="E34:H34"/>
    <mergeCell ref="C34:C35"/>
    <mergeCell ref="D34:D35"/>
    <mergeCell ref="B34:B35"/>
    <mergeCell ref="I34:I35"/>
  </mergeCells>
  <pageMargins left="0.45833333333333331" right="0.31496062992125984" top="0.52083333333333337" bottom="0.42" header="0.31496062992125984" footer="0.24"/>
  <pageSetup paperSize="9" orientation="landscape" r:id="rId1"/>
  <headerFooter differentFirst="1">
    <oddFooter>&amp;C&amp;8 4</oddFooter>
    <firstHeader>&amp;L&amp;"+,Regular"&amp;10A - PRIHODI I PRIMICI BUDŽETA&amp;R&amp;"+,Regular"&amp;8Budžet za 2025. godinu</firstHeader>
    <firstFooter>&amp;C&amp;"+,Obično"&amp;8&amp;P+1
 &amp;R&amp;"+,Obično"&amp;8OPĆINA VELIKA KLADUŠA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8"/>
  <sheetViews>
    <sheetView view="pageLayout" zoomScaleNormal="120" workbookViewId="0">
      <selection activeCell="E4" sqref="E4:G4"/>
    </sheetView>
  </sheetViews>
  <sheetFormatPr defaultRowHeight="15" x14ac:dyDescent="0.25"/>
  <cols>
    <col min="1" max="1" width="10.42578125" customWidth="1"/>
    <col min="2" max="2" width="37.5703125" customWidth="1"/>
    <col min="3" max="3" width="11.140625" customWidth="1"/>
    <col min="4" max="4" width="13.42578125" customWidth="1"/>
    <col min="5" max="5" width="12.7109375" customWidth="1"/>
    <col min="6" max="6" width="12.28515625" customWidth="1"/>
    <col min="7" max="7" width="12.42578125" customWidth="1"/>
    <col min="8" max="8" width="12" customWidth="1"/>
    <col min="9" max="9" width="7.28515625" customWidth="1"/>
    <col min="10" max="10" width="6.42578125" customWidth="1"/>
  </cols>
  <sheetData>
    <row r="1" spans="1:10" ht="27" customHeight="1" x14ac:dyDescent="0.25">
      <c r="A1" s="452" t="s">
        <v>5</v>
      </c>
      <c r="B1" s="450" t="s">
        <v>4</v>
      </c>
      <c r="C1" s="451" t="s">
        <v>579</v>
      </c>
      <c r="D1" s="451" t="s">
        <v>617</v>
      </c>
      <c r="E1" s="450" t="s">
        <v>616</v>
      </c>
      <c r="F1" s="450"/>
      <c r="G1" s="450"/>
      <c r="H1" s="450"/>
      <c r="I1" s="449" t="s">
        <v>279</v>
      </c>
      <c r="J1" s="449" t="s">
        <v>279</v>
      </c>
    </row>
    <row r="2" spans="1:10" ht="42" customHeight="1" x14ac:dyDescent="0.25">
      <c r="A2" s="452"/>
      <c r="B2" s="450"/>
      <c r="C2" s="451"/>
      <c r="D2" s="451"/>
      <c r="E2" s="154" t="s">
        <v>275</v>
      </c>
      <c r="F2" s="154" t="s">
        <v>276</v>
      </c>
      <c r="G2" s="154" t="s">
        <v>277</v>
      </c>
      <c r="H2" s="155" t="s">
        <v>278</v>
      </c>
      <c r="I2" s="449"/>
      <c r="J2" s="449"/>
    </row>
    <row r="3" spans="1:10" ht="9" customHeight="1" x14ac:dyDescent="0.25">
      <c r="A3" s="163">
        <v>1</v>
      </c>
      <c r="B3" s="163">
        <v>2</v>
      </c>
      <c r="C3" s="163">
        <v>3</v>
      </c>
      <c r="D3" s="163">
        <v>4</v>
      </c>
      <c r="E3" s="163">
        <v>5</v>
      </c>
      <c r="F3" s="163">
        <v>6</v>
      </c>
      <c r="G3" s="211">
        <v>7</v>
      </c>
      <c r="H3" s="211">
        <v>8</v>
      </c>
      <c r="I3" s="211" t="s">
        <v>491</v>
      </c>
      <c r="J3" s="212" t="s">
        <v>506</v>
      </c>
    </row>
    <row r="4" spans="1:10" ht="12" customHeight="1" x14ac:dyDescent="0.25">
      <c r="A4" s="213"/>
      <c r="B4" s="214" t="s">
        <v>569</v>
      </c>
      <c r="C4" s="204">
        <f t="shared" ref="C4:G4" si="0">C5+C41+C45</f>
        <v>28355075</v>
      </c>
      <c r="D4" s="204">
        <f t="shared" si="0"/>
        <v>13740995</v>
      </c>
      <c r="E4" s="204">
        <f>E5+E41+E45</f>
        <v>11605879</v>
      </c>
      <c r="F4" s="204">
        <f>F5+F41+F45</f>
        <v>3860073</v>
      </c>
      <c r="G4" s="204">
        <f t="shared" si="0"/>
        <v>5904411</v>
      </c>
      <c r="H4" s="204">
        <f>H5+H41+H45</f>
        <v>21370363</v>
      </c>
      <c r="I4" s="207">
        <f>H4/C4*100</f>
        <v>75.366977516370525</v>
      </c>
      <c r="J4" s="207">
        <f>H4/D4*100</f>
        <v>155.52267503190271</v>
      </c>
    </row>
    <row r="5" spans="1:10" ht="12" customHeight="1" x14ac:dyDescent="0.25">
      <c r="A5" s="170"/>
      <c r="B5" s="215" t="s">
        <v>44</v>
      </c>
      <c r="C5" s="175">
        <f t="shared" ref="C5:H5" si="1">C6+C17+C19+C29+C36+C40</f>
        <v>22726657</v>
      </c>
      <c r="D5" s="175">
        <f>D6+D17+D19+D29+D36+D40</f>
        <v>12765576</v>
      </c>
      <c r="E5" s="175">
        <f t="shared" si="1"/>
        <v>9864621</v>
      </c>
      <c r="F5" s="175">
        <f t="shared" si="1"/>
        <v>3005278</v>
      </c>
      <c r="G5" s="175">
        <f t="shared" si="1"/>
        <v>3754061</v>
      </c>
      <c r="H5" s="175">
        <f t="shared" si="1"/>
        <v>16623960</v>
      </c>
      <c r="I5" s="138">
        <f t="shared" ref="I5:I45" si="2">H5/C5*100</f>
        <v>73.147405709515482</v>
      </c>
      <c r="J5" s="138">
        <f t="shared" ref="J5:J45" si="3">H5/D5*100</f>
        <v>130.22491112034427</v>
      </c>
    </row>
    <row r="6" spans="1:10" ht="11.25" customHeight="1" x14ac:dyDescent="0.25">
      <c r="A6" s="203">
        <v>611000</v>
      </c>
      <c r="B6" s="203" t="s">
        <v>45</v>
      </c>
      <c r="C6" s="204">
        <f>Sheet4!F10+Sheet4!F662+Sheet4!F711+Sheet4!F799</f>
        <v>5769751</v>
      </c>
      <c r="D6" s="204">
        <f>Sheet4!G10+Sheet4!G662+Sheet4!G711+Sheet4!G799</f>
        <v>3627042</v>
      </c>
      <c r="E6" s="204">
        <f>Sheet4!H10+Sheet4!H662+Sheet4!H711+Sheet4!H799</f>
        <v>5275431</v>
      </c>
      <c r="F6" s="204">
        <f>Sheet4!I10+Sheet4!I662+Sheet4!I711+Sheet4!I799</f>
        <v>0</v>
      </c>
      <c r="G6" s="204">
        <f>Sheet4!J10+Sheet4!J662+Sheet4!J711+Sheet4!J799</f>
        <v>700000</v>
      </c>
      <c r="H6" s="204">
        <f>Sheet4!K10+Sheet4!K662+Sheet4!K711+Sheet4!K799</f>
        <v>5975431</v>
      </c>
      <c r="I6" s="207">
        <f t="shared" si="2"/>
        <v>103.56479855023207</v>
      </c>
      <c r="J6" s="207">
        <f t="shared" si="3"/>
        <v>164.7466723572542</v>
      </c>
    </row>
    <row r="7" spans="1:10" ht="11.25" customHeight="1" x14ac:dyDescent="0.25">
      <c r="A7" s="216">
        <v>611100</v>
      </c>
      <c r="B7" s="180" t="s">
        <v>126</v>
      </c>
      <c r="C7" s="217">
        <f>Sheet4!F11+Sheet4!F663+Sheet4!F712+Sheet4!F800</f>
        <v>4382617</v>
      </c>
      <c r="D7" s="217">
        <f>Sheet4!G11+Sheet4!G663+Sheet4!G712+Sheet4!G800</f>
        <v>2824891</v>
      </c>
      <c r="E7" s="217">
        <f>Sheet4!H11+Sheet4!H663+Sheet4!H712+Sheet4!H800</f>
        <v>4529100</v>
      </c>
      <c r="F7" s="217">
        <f>Sheet4!I11+Sheet4!I663+Sheet4!I712+Sheet4!I800</f>
        <v>0</v>
      </c>
      <c r="G7" s="217">
        <f>Sheet4!J11+Sheet4!J663+Sheet4!J712+Sheet4!J800</f>
        <v>0</v>
      </c>
      <c r="H7" s="217">
        <f>Sheet4!K11+Sheet4!K663+Sheet4!K712+Sheet4!K800</f>
        <v>4529100</v>
      </c>
      <c r="I7" s="138">
        <f t="shared" si="2"/>
        <v>103.34236370643386</v>
      </c>
      <c r="J7" s="138">
        <f t="shared" si="3"/>
        <v>160.3283100126695</v>
      </c>
    </row>
    <row r="8" spans="1:10" ht="11.25" customHeight="1" x14ac:dyDescent="0.25">
      <c r="A8" s="258">
        <v>611200</v>
      </c>
      <c r="B8" s="239" t="s">
        <v>46</v>
      </c>
      <c r="C8" s="241">
        <f>C9+C10+C11+C12+C14+C15+C13+C16</f>
        <v>1387134</v>
      </c>
      <c r="D8" s="241">
        <f>D9+D10+D11+D12+D14+D15+D13</f>
        <v>447432</v>
      </c>
      <c r="E8" s="241">
        <f>E9+E10+E11+E12+E14+E15+E13+E16</f>
        <v>746331</v>
      </c>
      <c r="F8" s="241">
        <f>F9+F10+F11+F12+F14+F15</f>
        <v>0</v>
      </c>
      <c r="G8" s="241">
        <f>G9+G10+G11+G12+G14+G15</f>
        <v>0</v>
      </c>
      <c r="H8" s="241">
        <f>H9+H10+H11+H12+H14+H15+H13+H16</f>
        <v>1446331</v>
      </c>
      <c r="I8" s="255">
        <f t="shared" si="2"/>
        <v>104.26757616783959</v>
      </c>
      <c r="J8" s="255">
        <f t="shared" si="3"/>
        <v>323.25157789340057</v>
      </c>
    </row>
    <row r="9" spans="1:10" ht="11.25" customHeight="1" x14ac:dyDescent="0.25">
      <c r="A9" s="218">
        <v>611210</v>
      </c>
      <c r="B9" s="170" t="s">
        <v>47</v>
      </c>
      <c r="C9" s="175">
        <f>Sheet4!F15+Sheet4!F716</f>
        <v>53788</v>
      </c>
      <c r="D9" s="175">
        <f>Sheet4!G15+Sheet4!G716</f>
        <v>40000</v>
      </c>
      <c r="E9" s="175">
        <f>Sheet4!H15+Sheet4!H716</f>
        <v>70200</v>
      </c>
      <c r="F9" s="175">
        <f>Sheet4!I15+Sheet4!I716</f>
        <v>0</v>
      </c>
      <c r="G9" s="175">
        <f>Sheet4!J15+Sheet4!J716</f>
        <v>0</v>
      </c>
      <c r="H9" s="175">
        <f>Sheet4!K15+Sheet4!K716</f>
        <v>70200</v>
      </c>
      <c r="I9" s="138">
        <f t="shared" si="2"/>
        <v>130.51238194392803</v>
      </c>
      <c r="J9" s="138">
        <f t="shared" si="3"/>
        <v>175.5</v>
      </c>
    </row>
    <row r="10" spans="1:10" ht="11.25" customHeight="1" x14ac:dyDescent="0.25">
      <c r="A10" s="247">
        <v>611221</v>
      </c>
      <c r="B10" s="247" t="s">
        <v>48</v>
      </c>
      <c r="C10" s="241">
        <f>Sheet4!F804+Sheet4!F717+Sheet4!F667+Sheet4!F16</f>
        <v>355484</v>
      </c>
      <c r="D10" s="241">
        <f>Sheet4!G804+Sheet4!G717+Sheet4!G667+Sheet4!G16</f>
        <v>246594</v>
      </c>
      <c r="E10" s="241">
        <f>Sheet4!H804+Sheet4!H717+Sheet4!H667+Sheet4!H16</f>
        <v>430241</v>
      </c>
      <c r="F10" s="241">
        <f>Sheet4!I16+Sheet4!I717</f>
        <v>0</v>
      </c>
      <c r="G10" s="241">
        <f>Sheet4!J16+Sheet4!J717</f>
        <v>0</v>
      </c>
      <c r="H10" s="241">
        <f>Sheet4!K16+Sheet4!K717+Sheet4!K667+Sheet4!K804</f>
        <v>430241</v>
      </c>
      <c r="I10" s="255">
        <f t="shared" si="2"/>
        <v>121.02963846474101</v>
      </c>
      <c r="J10" s="255">
        <f t="shared" si="3"/>
        <v>174.47342595521383</v>
      </c>
    </row>
    <row r="11" spans="1:10" ht="11.25" customHeight="1" x14ac:dyDescent="0.25">
      <c r="A11" s="170">
        <v>611224</v>
      </c>
      <c r="B11" s="170" t="s">
        <v>49</v>
      </c>
      <c r="C11" s="175">
        <f>Sheet4!F17+Sheet4!F668+Sheet4!F718+Sheet4!F805</f>
        <v>87500</v>
      </c>
      <c r="D11" s="175">
        <f>Sheet4!G17+Sheet4!G668+Sheet4!G718+Sheet4!G805</f>
        <v>80949</v>
      </c>
      <c r="E11" s="175">
        <f>Sheet4!H17+Sheet4!H668+Sheet4!H718+Sheet4!H805</f>
        <v>102040</v>
      </c>
      <c r="F11" s="175">
        <f>Sheet4!I17+Sheet4!I718</f>
        <v>0</v>
      </c>
      <c r="G11" s="175">
        <f>Sheet4!J17+Sheet4!J718</f>
        <v>0</v>
      </c>
      <c r="H11" s="175">
        <f>Sheet4!K17+Sheet4!K718+Sheet4!K805+Sheet4!K668</f>
        <v>102040</v>
      </c>
      <c r="I11" s="138">
        <f t="shared" si="2"/>
        <v>116.61714285714287</v>
      </c>
      <c r="J11" s="138">
        <f t="shared" si="3"/>
        <v>126.05467640119087</v>
      </c>
    </row>
    <row r="12" spans="1:10" ht="11.25" customHeight="1" x14ac:dyDescent="0.25">
      <c r="A12" s="247">
        <v>611225</v>
      </c>
      <c r="B12" s="247" t="s">
        <v>50</v>
      </c>
      <c r="C12" s="241">
        <f>Sheet4!F18+Sheet4!F719</f>
        <v>99962</v>
      </c>
      <c r="D12" s="241">
        <f>Sheet4!G18+Sheet4!G719</f>
        <v>24405</v>
      </c>
      <c r="E12" s="241">
        <f>Sheet4!H18+Sheet4!H719</f>
        <v>58950</v>
      </c>
      <c r="F12" s="241">
        <f>Sheet4!I18+Sheet4!I719</f>
        <v>0</v>
      </c>
      <c r="G12" s="241">
        <f>Sheet4!J18+Sheet4!J719</f>
        <v>0</v>
      </c>
      <c r="H12" s="241">
        <f>Sheet4!K18+Sheet4!K719</f>
        <v>58950</v>
      </c>
      <c r="I12" s="255">
        <f t="shared" si="2"/>
        <v>58.972409515615929</v>
      </c>
      <c r="J12" s="255">
        <f t="shared" si="3"/>
        <v>241.54886293792254</v>
      </c>
    </row>
    <row r="13" spans="1:10" ht="11.25" customHeight="1" x14ac:dyDescent="0.25">
      <c r="A13" s="170">
        <v>611226</v>
      </c>
      <c r="B13" s="179" t="s">
        <v>454</v>
      </c>
      <c r="C13" s="175">
        <f>Sheet4!F806+Sheet4!F720+Sheet4!F669+Sheet4!F19</f>
        <v>24600</v>
      </c>
      <c r="D13" s="175">
        <f>Sheet4!G806+Sheet4!G720+Sheet4!G669+Sheet4!G19</f>
        <v>23500</v>
      </c>
      <c r="E13" s="175">
        <f>Sheet4!H806+Sheet4!H720+Sheet4!H669+Sheet4!H19</f>
        <v>0</v>
      </c>
      <c r="F13" s="175">
        <f>Sheet4!I806+Sheet4!I720+Sheet4!I669+Sheet4!I19</f>
        <v>0</v>
      </c>
      <c r="G13" s="175">
        <f>Sheet4!J806+Sheet4!J720+Sheet4!J669+Sheet4!J19</f>
        <v>0</v>
      </c>
      <c r="H13" s="175">
        <f>Sheet4!K806+Sheet4!K720+Sheet4!K669+Sheet4!K19</f>
        <v>0</v>
      </c>
      <c r="I13" s="138">
        <f t="shared" si="2"/>
        <v>0</v>
      </c>
      <c r="J13" s="138">
        <f t="shared" si="3"/>
        <v>0</v>
      </c>
    </row>
    <row r="14" spans="1:10" ht="11.25" customHeight="1" x14ac:dyDescent="0.25">
      <c r="A14" s="247">
        <v>611227</v>
      </c>
      <c r="B14" s="247" t="s">
        <v>51</v>
      </c>
      <c r="C14" s="241">
        <f>Sheet4!F20+Sheet4!F721+Sheet4!F807+Sheet4!F670</f>
        <v>35800</v>
      </c>
      <c r="D14" s="241">
        <f>Sheet4!G20+Sheet4!G721+Sheet4!G807+Sheet4!G670</f>
        <v>21076</v>
      </c>
      <c r="E14" s="241">
        <f>Sheet4!H20+Sheet4!H721+Sheet4!H807+Sheet4!H670</f>
        <v>65800</v>
      </c>
      <c r="F14" s="241">
        <f>Sheet4!I20+Sheet4!I721+Sheet4!I807+Sheet4!I670</f>
        <v>0</v>
      </c>
      <c r="G14" s="241">
        <f>Sheet4!J20+Sheet4!J721+Sheet4!J807+Sheet4!J670</f>
        <v>0</v>
      </c>
      <c r="H14" s="241">
        <f>Sheet4!K20+Sheet4!K721+Sheet4!K807+Sheet4!K670</f>
        <v>65800</v>
      </c>
      <c r="I14" s="255">
        <f t="shared" si="2"/>
        <v>183.79888268156424</v>
      </c>
      <c r="J14" s="255">
        <f t="shared" si="3"/>
        <v>312.20345416587588</v>
      </c>
    </row>
    <row r="15" spans="1:10" ht="11.25" customHeight="1" x14ac:dyDescent="0.25">
      <c r="A15" s="170">
        <v>611228</v>
      </c>
      <c r="B15" s="170" t="s">
        <v>125</v>
      </c>
      <c r="C15" s="175">
        <f>Sheet4!F21+Sheet4!F671+Sheet4!F722</f>
        <v>10000</v>
      </c>
      <c r="D15" s="175">
        <f>Sheet4!G21+Sheet4!G671+Sheet4!G722</f>
        <v>10908</v>
      </c>
      <c r="E15" s="175">
        <f>Sheet4!H21+Sheet4!H722+Sheet4!K671</f>
        <v>19100</v>
      </c>
      <c r="F15" s="175">
        <f>Sheet4!I21+Sheet4!I722</f>
        <v>0</v>
      </c>
      <c r="G15" s="175">
        <f>Sheet4!J21+Sheet4!J722</f>
        <v>0</v>
      </c>
      <c r="H15" s="175">
        <f>Sheet4!K21+Sheet4!K722+Sheet4!K671</f>
        <v>19100</v>
      </c>
      <c r="I15" s="138">
        <f t="shared" si="2"/>
        <v>191</v>
      </c>
      <c r="J15" s="138">
        <f t="shared" si="3"/>
        <v>175.10084341767512</v>
      </c>
    </row>
    <row r="16" spans="1:10" ht="11.25" customHeight="1" x14ac:dyDescent="0.25">
      <c r="A16" s="247">
        <v>611233</v>
      </c>
      <c r="B16" s="247" t="s">
        <v>602</v>
      </c>
      <c r="C16" s="241">
        <f>Sheet4!F723</f>
        <v>720000</v>
      </c>
      <c r="D16" s="241">
        <f>Sheet4!G723</f>
        <v>354719</v>
      </c>
      <c r="E16" s="241">
        <f>Sheet4!H723</f>
        <v>0</v>
      </c>
      <c r="F16" s="241">
        <f>Sheet4!I723</f>
        <v>0</v>
      </c>
      <c r="G16" s="241">
        <f>Sheet4!J723</f>
        <v>700000</v>
      </c>
      <c r="H16" s="241">
        <f>Sheet4!K723</f>
        <v>700000</v>
      </c>
      <c r="I16" s="255">
        <f t="shared" si="2"/>
        <v>97.222222222222214</v>
      </c>
      <c r="J16" s="255">
        <f t="shared" si="3"/>
        <v>197.33930237737476</v>
      </c>
    </row>
    <row r="17" spans="1:10" ht="11.25" customHeight="1" x14ac:dyDescent="0.25">
      <c r="A17" s="219">
        <v>612000</v>
      </c>
      <c r="B17" s="203" t="s">
        <v>78</v>
      </c>
      <c r="C17" s="204">
        <f t="shared" ref="C17:H17" si="4">C18</f>
        <v>447048</v>
      </c>
      <c r="D17" s="204">
        <f t="shared" si="4"/>
        <v>306729</v>
      </c>
      <c r="E17" s="204">
        <f t="shared" si="4"/>
        <v>464235</v>
      </c>
      <c r="F17" s="204">
        <f t="shared" si="4"/>
        <v>0</v>
      </c>
      <c r="G17" s="204">
        <f t="shared" si="4"/>
        <v>0</v>
      </c>
      <c r="H17" s="204">
        <f t="shared" si="4"/>
        <v>464235</v>
      </c>
      <c r="I17" s="207">
        <f t="shared" si="2"/>
        <v>103.84455360498201</v>
      </c>
      <c r="J17" s="207">
        <f t="shared" si="3"/>
        <v>151.35021468462389</v>
      </c>
    </row>
    <row r="18" spans="1:10" ht="12" customHeight="1" x14ac:dyDescent="0.25">
      <c r="A18" s="170">
        <v>612100</v>
      </c>
      <c r="B18" s="179" t="s">
        <v>52</v>
      </c>
      <c r="C18" s="175">
        <f>Sheet4!F23+Sheet4!F673+Sheet4!F725+Sheet4!F809</f>
        <v>447048</v>
      </c>
      <c r="D18" s="175">
        <f>Sheet4!G23+Sheet4!G673+Sheet4!G725+Sheet4!G809</f>
        <v>306729</v>
      </c>
      <c r="E18" s="175">
        <f>Sheet4!H23+Sheet4!H673+Sheet4!H725+Sheet4!H809</f>
        <v>464235</v>
      </c>
      <c r="F18" s="175">
        <f>Sheet4!I23+Sheet4!I673+Sheet4!I725+Sheet4!I809</f>
        <v>0</v>
      </c>
      <c r="G18" s="175">
        <f>Sheet4!J23+Sheet4!J673+Sheet4!J725+Sheet4!J809</f>
        <v>0</v>
      </c>
      <c r="H18" s="175">
        <f>Sheet4!K23+Sheet4!K673+Sheet4!K725+Sheet4!K809</f>
        <v>464235</v>
      </c>
      <c r="I18" s="138">
        <f t="shared" si="2"/>
        <v>103.84455360498201</v>
      </c>
      <c r="J18" s="138">
        <f t="shared" si="3"/>
        <v>151.35021468462389</v>
      </c>
    </row>
    <row r="19" spans="1:10" ht="10.5" customHeight="1" x14ac:dyDescent="0.25">
      <c r="A19" s="213">
        <v>613000</v>
      </c>
      <c r="B19" s="203" t="s">
        <v>53</v>
      </c>
      <c r="C19" s="204">
        <f t="shared" ref="C19:H19" si="5">C20+C21+C22+C23+C24+C25+C26+C27+C28</f>
        <v>5473314</v>
      </c>
      <c r="D19" s="204">
        <f t="shared" si="5"/>
        <v>3523153</v>
      </c>
      <c r="E19" s="204">
        <f t="shared" si="5"/>
        <v>1531013</v>
      </c>
      <c r="F19" s="204">
        <f t="shared" si="5"/>
        <v>2032187</v>
      </c>
      <c r="G19" s="204">
        <f t="shared" si="5"/>
        <v>107900</v>
      </c>
      <c r="H19" s="204">
        <f t="shared" si="5"/>
        <v>3671100</v>
      </c>
      <c r="I19" s="207">
        <f t="shared" si="2"/>
        <v>67.072709513833857</v>
      </c>
      <c r="J19" s="207">
        <f t="shared" si="3"/>
        <v>104.199278316894</v>
      </c>
    </row>
    <row r="20" spans="1:10" ht="11.25" customHeight="1" x14ac:dyDescent="0.25">
      <c r="A20" s="170">
        <v>613100</v>
      </c>
      <c r="B20" s="179" t="s">
        <v>54</v>
      </c>
      <c r="C20" s="175">
        <f>Sheet4!F25+Sheet4!F675+Sheet4!F727+Sheet4!F811</f>
        <v>45200</v>
      </c>
      <c r="D20" s="175">
        <f>Sheet4!G25+Sheet4!G675+Sheet4!G727+Sheet4!G811</f>
        <v>7511</v>
      </c>
      <c r="E20" s="175">
        <f>Sheet4!H25+Sheet4!H675+Sheet4!H727+Sheet4!H811</f>
        <v>57200</v>
      </c>
      <c r="F20" s="175">
        <f>Sheet4!I25+Sheet4!I675+Sheet4!I727+Sheet4!I811</f>
        <v>0</v>
      </c>
      <c r="G20" s="175">
        <f>Sheet4!J25+Sheet4!J675+Sheet4!J727+Sheet4!J811</f>
        <v>0</v>
      </c>
      <c r="H20" s="175">
        <f>Sheet4!K25+Sheet4!K675+Sheet4!K727+Sheet4!K811</f>
        <v>57200</v>
      </c>
      <c r="I20" s="138">
        <f t="shared" si="2"/>
        <v>126.54867256637168</v>
      </c>
      <c r="J20" s="138">
        <f t="shared" si="3"/>
        <v>761.54972706696844</v>
      </c>
    </row>
    <row r="21" spans="1:10" ht="11.25" customHeight="1" x14ac:dyDescent="0.25">
      <c r="A21" s="247">
        <v>613200</v>
      </c>
      <c r="B21" s="239" t="s">
        <v>55</v>
      </c>
      <c r="C21" s="241">
        <f>Sheet4!F33+Sheet4!F676+Sheet4!F728</f>
        <v>63000</v>
      </c>
      <c r="D21" s="241">
        <f>Sheet4!G33+Sheet4!G676+Sheet4!G728</f>
        <v>23336</v>
      </c>
      <c r="E21" s="241">
        <f>Sheet4!H33+Sheet4!H676+Sheet4!H728</f>
        <v>63000</v>
      </c>
      <c r="F21" s="241">
        <f>Sheet4!I33+Sheet4!I676+Sheet4!I728</f>
        <v>0</v>
      </c>
      <c r="G21" s="241">
        <f>Sheet4!J33+Sheet4!J676+Sheet4!J728</f>
        <v>4000</v>
      </c>
      <c r="H21" s="241">
        <f>Sheet4!K33+Sheet4!K676+Sheet4!K728</f>
        <v>67000</v>
      </c>
      <c r="I21" s="255">
        <f t="shared" si="2"/>
        <v>106.34920634920636</v>
      </c>
      <c r="J21" s="255">
        <f t="shared" si="3"/>
        <v>287.11004456633526</v>
      </c>
    </row>
    <row r="22" spans="1:10" ht="11.25" customHeight="1" x14ac:dyDescent="0.25">
      <c r="A22" s="170">
        <v>613300</v>
      </c>
      <c r="B22" s="170" t="s">
        <v>56</v>
      </c>
      <c r="C22" s="175">
        <f>Sheet4!F38+Sheet4!F678+Sheet4!F730+Sheet4!F812</f>
        <v>1000403</v>
      </c>
      <c r="D22" s="175">
        <f>Sheet4!G38+Sheet4!G678+Sheet4!G730+Sheet4!G812</f>
        <v>717942</v>
      </c>
      <c r="E22" s="175">
        <f>Sheet4!H38+Sheet4!H678+Sheet4!H730+Sheet4!H812</f>
        <v>108570</v>
      </c>
      <c r="F22" s="175">
        <f>Sheet4!I38+Sheet4!I678+Sheet4!I730+Sheet4!I812</f>
        <v>450000</v>
      </c>
      <c r="G22" s="175">
        <f>Sheet4!J38+Sheet4!J678+Sheet4!J730+Sheet4!J812</f>
        <v>0</v>
      </c>
      <c r="H22" s="175">
        <f>Sheet4!K38+Sheet4!K678+Sheet4!K730+Sheet4!K812</f>
        <v>558570</v>
      </c>
      <c r="I22" s="138">
        <f t="shared" si="2"/>
        <v>55.834498697025104</v>
      </c>
      <c r="J22" s="138">
        <f t="shared" si="3"/>
        <v>77.801549428783943</v>
      </c>
    </row>
    <row r="23" spans="1:10" ht="11.25" customHeight="1" x14ac:dyDescent="0.25">
      <c r="A23" s="247">
        <v>613400</v>
      </c>
      <c r="B23" s="247" t="s">
        <v>57</v>
      </c>
      <c r="C23" s="241">
        <f>Sheet4!F52+Sheet4!F681+Sheet4!F738+Sheet4!F814</f>
        <v>118650</v>
      </c>
      <c r="D23" s="241">
        <f>Sheet4!G52+Sheet4!G681+Sheet4!G738+Sheet4!G814</f>
        <v>25594</v>
      </c>
      <c r="E23" s="241">
        <f>Sheet4!H52+Sheet4!H681+Sheet4!H738+Sheet4!H814</f>
        <v>137220</v>
      </c>
      <c r="F23" s="241">
        <f>Sheet4!I52+Sheet4!I681+Sheet4!I738+Sheet4!I814</f>
        <v>0</v>
      </c>
      <c r="G23" s="241">
        <f>Sheet4!J52+Sheet4!J681+Sheet4!J738+Sheet4!J814</f>
        <v>0</v>
      </c>
      <c r="H23" s="241">
        <f>Sheet4!K52+Sheet4!K681+Sheet4!K738+Sheet4!K814</f>
        <v>137220</v>
      </c>
      <c r="I23" s="255">
        <f t="shared" si="2"/>
        <v>115.65107458912769</v>
      </c>
      <c r="J23" s="255">
        <f t="shared" si="3"/>
        <v>536.14128311322963</v>
      </c>
    </row>
    <row r="24" spans="1:10" ht="11.25" customHeight="1" x14ac:dyDescent="0.25">
      <c r="A24" s="170">
        <v>613500</v>
      </c>
      <c r="B24" s="170" t="s">
        <v>58</v>
      </c>
      <c r="C24" s="175">
        <f>Sheet4!F61+Sheet4!F743</f>
        <v>49000</v>
      </c>
      <c r="D24" s="175">
        <f>Sheet4!G61+Sheet4!G743</f>
        <v>24142</v>
      </c>
      <c r="E24" s="175">
        <f>Sheet4!H61+Sheet4!H743</f>
        <v>73000</v>
      </c>
      <c r="F24" s="175">
        <f>Sheet4!I61+Sheet4!I743</f>
        <v>0</v>
      </c>
      <c r="G24" s="175">
        <f>Sheet4!J61+Sheet4!J743</f>
        <v>0</v>
      </c>
      <c r="H24" s="175">
        <f>Sheet4!K61+Sheet4!K743</f>
        <v>73000</v>
      </c>
      <c r="I24" s="138">
        <f t="shared" si="2"/>
        <v>148.9795918367347</v>
      </c>
      <c r="J24" s="138">
        <f t="shared" si="3"/>
        <v>302.37759920470546</v>
      </c>
    </row>
    <row r="25" spans="1:10" ht="11.25" customHeight="1" x14ac:dyDescent="0.25">
      <c r="A25" s="247">
        <v>613600</v>
      </c>
      <c r="B25" s="247" t="s">
        <v>59</v>
      </c>
      <c r="C25" s="241">
        <f>Sheet4!F65+Sheet4!F685</f>
        <v>17200</v>
      </c>
      <c r="D25" s="241">
        <f>Sheet4!G65+Sheet4!G685</f>
        <v>10723</v>
      </c>
      <c r="E25" s="241">
        <f>Sheet4!H65+Sheet4!H685</f>
        <v>16000</v>
      </c>
      <c r="F25" s="241">
        <f>Sheet4!I65+Sheet4!I685</f>
        <v>0</v>
      </c>
      <c r="G25" s="241">
        <f>Sheet4!J65+Sheet4!J685</f>
        <v>0</v>
      </c>
      <c r="H25" s="241">
        <f>Sheet4!K65+Sheet4!K685</f>
        <v>16000</v>
      </c>
      <c r="I25" s="255">
        <f t="shared" si="2"/>
        <v>93.023255813953483</v>
      </c>
      <c r="J25" s="255">
        <f t="shared" si="3"/>
        <v>149.21197426093445</v>
      </c>
    </row>
    <row r="26" spans="1:10" ht="12" customHeight="1" x14ac:dyDescent="0.25">
      <c r="A26" s="170">
        <v>613700</v>
      </c>
      <c r="B26" s="170" t="s">
        <v>60</v>
      </c>
      <c r="C26" s="175">
        <f>Sheet4!F67+Sheet4!F746+Sheet4!F688</f>
        <v>2871360</v>
      </c>
      <c r="D26" s="175">
        <f>Sheet4!G67+Sheet4!G746+Sheet4!G688</f>
        <v>2062629</v>
      </c>
      <c r="E26" s="175">
        <f>Sheet4!H67+Sheet4!H746+Sheet4!H688</f>
        <v>125000</v>
      </c>
      <c r="F26" s="175">
        <f>Sheet4!I67+Sheet4!I746+Sheet4!I688</f>
        <v>1480000</v>
      </c>
      <c r="G26" s="175">
        <f>Sheet4!J67+Sheet4!J746+Sheet4!J688</f>
        <v>26400</v>
      </c>
      <c r="H26" s="175">
        <f>Sheet4!K67+Sheet4!K746+Sheet4!K688</f>
        <v>1631400</v>
      </c>
      <c r="I26" s="138">
        <f t="shared" si="2"/>
        <v>56.816282179872957</v>
      </c>
      <c r="J26" s="138">
        <f t="shared" si="3"/>
        <v>79.093234895853783</v>
      </c>
    </row>
    <row r="27" spans="1:10" ht="12" customHeight="1" x14ac:dyDescent="0.25">
      <c r="A27" s="247">
        <v>613800</v>
      </c>
      <c r="B27" s="247" t="s">
        <v>61</v>
      </c>
      <c r="C27" s="241">
        <f>Sheet4!F80+Sheet4!F749</f>
        <v>21500</v>
      </c>
      <c r="D27" s="241">
        <f>Sheet4!G80+Sheet4!G749</f>
        <v>4541</v>
      </c>
      <c r="E27" s="241">
        <f>Sheet4!H80+Sheet4!H749</f>
        <v>25000</v>
      </c>
      <c r="F27" s="241">
        <f>Sheet4!I80+Sheet4!I749</f>
        <v>0</v>
      </c>
      <c r="G27" s="241">
        <f>Sheet4!J80+Sheet4!J749</f>
        <v>0</v>
      </c>
      <c r="H27" s="241">
        <f>Sheet4!K80+Sheet4!K749</f>
        <v>25000</v>
      </c>
      <c r="I27" s="255">
        <f t="shared" si="2"/>
        <v>116.27906976744187</v>
      </c>
      <c r="J27" s="255">
        <f t="shared" si="3"/>
        <v>550.53952873816343</v>
      </c>
    </row>
    <row r="28" spans="1:10" ht="12" customHeight="1" x14ac:dyDescent="0.25">
      <c r="A28" s="170">
        <v>613900</v>
      </c>
      <c r="B28" s="170" t="s">
        <v>62</v>
      </c>
      <c r="C28" s="175">
        <f>Sheet4!F85+Sheet4!F689+Sheet4!F752+Sheet4!F817</f>
        <v>1287001</v>
      </c>
      <c r="D28" s="175">
        <f>Sheet4!G85+Sheet4!G689+Sheet4!G752+Sheet4!G817</f>
        <v>646735</v>
      </c>
      <c r="E28" s="175">
        <f>Sheet4!H85+Sheet4!H689+Sheet4!H752+Sheet4!H817</f>
        <v>926023</v>
      </c>
      <c r="F28" s="175">
        <f>Sheet4!I85+Sheet4!I689+Sheet4!I752+Sheet4!I817</f>
        <v>102187</v>
      </c>
      <c r="G28" s="175">
        <f>Sheet4!J85+Sheet4!J689+Sheet4!J752+Sheet4!J817</f>
        <v>77500</v>
      </c>
      <c r="H28" s="175">
        <f>Sheet4!K85+Sheet4!K689+Sheet4!K752+Sheet4!K817</f>
        <v>1105710</v>
      </c>
      <c r="I28" s="138">
        <f t="shared" si="2"/>
        <v>85.913686158752014</v>
      </c>
      <c r="J28" s="138">
        <f t="shared" si="3"/>
        <v>170.96801626632237</v>
      </c>
    </row>
    <row r="29" spans="1:10" ht="11.25" customHeight="1" x14ac:dyDescent="0.25">
      <c r="A29" s="213">
        <v>614000</v>
      </c>
      <c r="B29" s="203" t="s">
        <v>63</v>
      </c>
      <c r="C29" s="204">
        <f t="shared" ref="C29:H29" si="6">C30+C31+C32+C33+C35+C34</f>
        <v>9503505</v>
      </c>
      <c r="D29" s="204">
        <f t="shared" si="6"/>
        <v>5035796</v>
      </c>
      <c r="E29" s="204">
        <f t="shared" si="6"/>
        <v>2363942</v>
      </c>
      <c r="F29" s="204">
        <f t="shared" si="6"/>
        <v>973091</v>
      </c>
      <c r="G29" s="204">
        <f t="shared" si="6"/>
        <v>2792241</v>
      </c>
      <c r="H29" s="204">
        <f t="shared" si="6"/>
        <v>6129274</v>
      </c>
      <c r="I29" s="207">
        <f t="shared" si="2"/>
        <v>64.494878468522927</v>
      </c>
      <c r="J29" s="207">
        <f t="shared" si="3"/>
        <v>121.71410438389483</v>
      </c>
    </row>
    <row r="30" spans="1:10" ht="11.25" customHeight="1" x14ac:dyDescent="0.25">
      <c r="A30" s="170">
        <v>614100</v>
      </c>
      <c r="B30" s="179" t="s">
        <v>64</v>
      </c>
      <c r="C30" s="175">
        <f>Sheet4!F116</f>
        <v>528741</v>
      </c>
      <c r="D30" s="175">
        <f>Sheet4!G116</f>
        <v>26934</v>
      </c>
      <c r="E30" s="175">
        <f>Sheet4!H116</f>
        <v>55000</v>
      </c>
      <c r="F30" s="175">
        <f>Sheet4!I116</f>
        <v>80000</v>
      </c>
      <c r="G30" s="175">
        <f>Sheet4!J116</f>
        <v>121241</v>
      </c>
      <c r="H30" s="175">
        <f>Sheet4!K116</f>
        <v>256241</v>
      </c>
      <c r="I30" s="138">
        <f t="shared" si="2"/>
        <v>48.462479739607858</v>
      </c>
      <c r="J30" s="138">
        <f t="shared" si="3"/>
        <v>951.36630281428666</v>
      </c>
    </row>
    <row r="31" spans="1:10" ht="12" customHeight="1" x14ac:dyDescent="0.25">
      <c r="A31" s="247">
        <v>614200</v>
      </c>
      <c r="B31" s="247" t="s">
        <v>65</v>
      </c>
      <c r="C31" s="241">
        <f>Sheet4!F121+Sheet4!F766</f>
        <v>4079500</v>
      </c>
      <c r="D31" s="241">
        <f>Sheet4!G121+Sheet4!G766</f>
        <v>1528235</v>
      </c>
      <c r="E31" s="241">
        <f>Sheet4!H121+Sheet4!H766</f>
        <v>612400</v>
      </c>
      <c r="F31" s="241">
        <f>Sheet4!I121+Sheet4!I766</f>
        <v>570000</v>
      </c>
      <c r="G31" s="241">
        <f>Sheet4!J121+Sheet4!J766</f>
        <v>2671000</v>
      </c>
      <c r="H31" s="241">
        <f>Sheet4!K121+Sheet4!K766</f>
        <v>3853400</v>
      </c>
      <c r="I31" s="255">
        <f t="shared" si="2"/>
        <v>94.457654124279927</v>
      </c>
      <c r="J31" s="255">
        <f t="shared" si="3"/>
        <v>252.14708470883079</v>
      </c>
    </row>
    <row r="32" spans="1:10" ht="12" customHeight="1" x14ac:dyDescent="0.25">
      <c r="A32" s="170">
        <v>614300</v>
      </c>
      <c r="B32" s="170" t="s">
        <v>131</v>
      </c>
      <c r="C32" s="175">
        <f>Sheet4!F138</f>
        <v>1799109</v>
      </c>
      <c r="D32" s="175">
        <f>Sheet4!G138</f>
        <v>971040</v>
      </c>
      <c r="E32" s="175">
        <f>Sheet4!H138</f>
        <v>1066700</v>
      </c>
      <c r="F32" s="175">
        <f>Sheet4!I138</f>
        <v>315091</v>
      </c>
      <c r="G32" s="175">
        <f>Sheet4!J138</f>
        <v>0</v>
      </c>
      <c r="H32" s="175">
        <f>Sheet4!K138</f>
        <v>1381791</v>
      </c>
      <c r="I32" s="138">
        <f t="shared" si="2"/>
        <v>76.804184738112042</v>
      </c>
      <c r="J32" s="138">
        <f t="shared" si="3"/>
        <v>142.30011122095897</v>
      </c>
    </row>
    <row r="33" spans="1:10" ht="12" customHeight="1" x14ac:dyDescent="0.25">
      <c r="A33" s="247">
        <v>614400</v>
      </c>
      <c r="B33" s="247" t="s">
        <v>66</v>
      </c>
      <c r="C33" s="241">
        <f>Sheet4!F160</f>
        <v>900000</v>
      </c>
      <c r="D33" s="241">
        <f>Sheet4!G160</f>
        <v>900000</v>
      </c>
      <c r="E33" s="241">
        <f>Sheet4!H160</f>
        <v>220000</v>
      </c>
      <c r="F33" s="241">
        <f>Sheet4!I160</f>
        <v>0</v>
      </c>
      <c r="G33" s="241">
        <f>Sheet4!J160</f>
        <v>0</v>
      </c>
      <c r="H33" s="241">
        <f>Sheet4!K160</f>
        <v>220000</v>
      </c>
      <c r="I33" s="255">
        <f t="shared" si="2"/>
        <v>24.444444444444443</v>
      </c>
      <c r="J33" s="255">
        <f t="shared" si="3"/>
        <v>24.444444444444443</v>
      </c>
    </row>
    <row r="34" spans="1:10" ht="11.25" customHeight="1" x14ac:dyDescent="0.25">
      <c r="A34" s="170">
        <v>614500</v>
      </c>
      <c r="B34" s="170" t="s">
        <v>447</v>
      </c>
      <c r="C34" s="175">
        <f>Sheet4!F172</f>
        <v>330000</v>
      </c>
      <c r="D34" s="175">
        <f>Sheet4!G172</f>
        <v>30000</v>
      </c>
      <c r="E34" s="175">
        <f>Sheet4!H172</f>
        <v>30000</v>
      </c>
      <c r="F34" s="175">
        <f>Sheet4!I172</f>
        <v>0</v>
      </c>
      <c r="G34" s="175">
        <f>Sheet4!J172</f>
        <v>0</v>
      </c>
      <c r="H34" s="175">
        <f>Sheet4!K172</f>
        <v>30000</v>
      </c>
      <c r="I34" s="138">
        <f t="shared" si="2"/>
        <v>9.0909090909090917</v>
      </c>
      <c r="J34" s="138">
        <f t="shared" si="3"/>
        <v>100</v>
      </c>
    </row>
    <row r="35" spans="1:10" ht="9.75" customHeight="1" x14ac:dyDescent="0.25">
      <c r="A35" s="247">
        <v>614800</v>
      </c>
      <c r="B35" s="247" t="s">
        <v>67</v>
      </c>
      <c r="C35" s="241">
        <f>Sheet4!F696+Sheet4!F175+Sheet4!F783</f>
        <v>1866155</v>
      </c>
      <c r="D35" s="241">
        <f>Sheet4!G696+Sheet4!G175+Sheet4!G783</f>
        <v>1579587</v>
      </c>
      <c r="E35" s="241">
        <f>Sheet4!H696+Sheet4!H175+Sheet4!H783</f>
        <v>379842</v>
      </c>
      <c r="F35" s="241">
        <f>Sheet4!I696+Sheet4!I175+Sheet4!I783</f>
        <v>8000</v>
      </c>
      <c r="G35" s="241">
        <f>Sheet4!J696+Sheet4!J175+Sheet4!J783</f>
        <v>0</v>
      </c>
      <c r="H35" s="241">
        <f>Sheet4!K696+Sheet4!K175+Sheet4!K783</f>
        <v>387842</v>
      </c>
      <c r="I35" s="255">
        <f t="shared" si="2"/>
        <v>20.782946754154931</v>
      </c>
      <c r="J35" s="255">
        <f t="shared" si="3"/>
        <v>24.55338009239124</v>
      </c>
    </row>
    <row r="36" spans="1:10" ht="11.25" customHeight="1" x14ac:dyDescent="0.25">
      <c r="A36" s="213">
        <v>615000</v>
      </c>
      <c r="B36" s="203" t="s">
        <v>68</v>
      </c>
      <c r="C36" s="204">
        <f t="shared" ref="C36:H36" si="7">C37+C38+C39</f>
        <v>1473039</v>
      </c>
      <c r="D36" s="204">
        <f t="shared" si="7"/>
        <v>245066</v>
      </c>
      <c r="E36" s="204">
        <f t="shared" si="7"/>
        <v>170000</v>
      </c>
      <c r="F36" s="204">
        <f t="shared" si="7"/>
        <v>0</v>
      </c>
      <c r="G36" s="204">
        <f t="shared" si="7"/>
        <v>153920</v>
      </c>
      <c r="H36" s="204">
        <f t="shared" si="7"/>
        <v>323920</v>
      </c>
      <c r="I36" s="207">
        <f t="shared" si="2"/>
        <v>21.989913369571344</v>
      </c>
      <c r="J36" s="207">
        <f t="shared" si="3"/>
        <v>132.17663813013638</v>
      </c>
    </row>
    <row r="37" spans="1:10" ht="11.25" customHeight="1" x14ac:dyDescent="0.25">
      <c r="A37" s="58">
        <v>615200</v>
      </c>
      <c r="B37" s="58" t="s">
        <v>481</v>
      </c>
      <c r="C37" s="41">
        <f>Sheet4!F185</f>
        <v>0</v>
      </c>
      <c r="D37" s="41">
        <f>Sheet4!G185</f>
        <v>0</v>
      </c>
      <c r="E37" s="41">
        <f>Sheet4!H185</f>
        <v>0</v>
      </c>
      <c r="F37" s="41">
        <f>Sheet4!I185</f>
        <v>0</v>
      </c>
      <c r="G37" s="41">
        <f>Sheet4!J185</f>
        <v>0</v>
      </c>
      <c r="H37" s="41">
        <f>Sheet4!K185</f>
        <v>0</v>
      </c>
      <c r="I37" s="138" t="e">
        <f t="shared" si="2"/>
        <v>#DIV/0!</v>
      </c>
      <c r="J37" s="138" t="e">
        <f t="shared" si="3"/>
        <v>#DIV/0!</v>
      </c>
    </row>
    <row r="38" spans="1:10" ht="11.25" customHeight="1" x14ac:dyDescent="0.25">
      <c r="A38" s="239">
        <v>615300</v>
      </c>
      <c r="B38" s="259" t="s">
        <v>449</v>
      </c>
      <c r="C38" s="241">
        <f>Sheet4!F186</f>
        <v>200000</v>
      </c>
      <c r="D38" s="241">
        <f>Sheet4!G186</f>
        <v>0</v>
      </c>
      <c r="E38" s="241">
        <f>Sheet4!H186</f>
        <v>100000</v>
      </c>
      <c r="F38" s="241">
        <f>Sheet4!I186</f>
        <v>0</v>
      </c>
      <c r="G38" s="241">
        <f>Sheet4!J186</f>
        <v>80000</v>
      </c>
      <c r="H38" s="241">
        <f>Sheet4!K186</f>
        <v>180000</v>
      </c>
      <c r="I38" s="255">
        <f t="shared" si="2"/>
        <v>90</v>
      </c>
      <c r="J38" s="255" t="e">
        <f t="shared" si="3"/>
        <v>#DIV/0!</v>
      </c>
    </row>
    <row r="39" spans="1:10" ht="11.25" customHeight="1" x14ac:dyDescent="0.25">
      <c r="A39" s="58">
        <v>615400</v>
      </c>
      <c r="B39" s="208" t="s">
        <v>482</v>
      </c>
      <c r="C39" s="41">
        <f>Sheet4!F189</f>
        <v>1273039</v>
      </c>
      <c r="D39" s="41">
        <f>Sheet4!G189</f>
        <v>245066</v>
      </c>
      <c r="E39" s="41">
        <f>Sheet4!H189</f>
        <v>70000</v>
      </c>
      <c r="F39" s="41">
        <f>Sheet4!I189</f>
        <v>0</v>
      </c>
      <c r="G39" s="41">
        <f>Sheet4!J189</f>
        <v>73920</v>
      </c>
      <c r="H39" s="41">
        <f>Sheet4!K189</f>
        <v>143920</v>
      </c>
      <c r="I39" s="138">
        <f t="shared" si="2"/>
        <v>11.305231025915152</v>
      </c>
      <c r="J39" s="138">
        <f t="shared" si="3"/>
        <v>58.727036798250268</v>
      </c>
    </row>
    <row r="40" spans="1:10" ht="11.25" customHeight="1" x14ac:dyDescent="0.25">
      <c r="A40" s="213">
        <v>616000</v>
      </c>
      <c r="B40" s="203" t="s">
        <v>69</v>
      </c>
      <c r="C40" s="204">
        <f>Sheet4!F194</f>
        <v>60000</v>
      </c>
      <c r="D40" s="204">
        <f>Sheet4!G194</f>
        <v>27790</v>
      </c>
      <c r="E40" s="204">
        <f>Sheet4!H194</f>
        <v>60000</v>
      </c>
      <c r="F40" s="204">
        <f>Sheet4!I194</f>
        <v>0</v>
      </c>
      <c r="G40" s="204">
        <f>Sheet4!J194</f>
        <v>0</v>
      </c>
      <c r="H40" s="204">
        <f>Sheet4!K194</f>
        <v>60000</v>
      </c>
      <c r="I40" s="207">
        <f t="shared" si="2"/>
        <v>100</v>
      </c>
      <c r="J40" s="207">
        <f t="shared" si="3"/>
        <v>215.90500179920835</v>
      </c>
    </row>
    <row r="41" spans="1:10" ht="11.25" customHeight="1" x14ac:dyDescent="0.25">
      <c r="A41" s="135"/>
      <c r="B41" s="58" t="s">
        <v>70</v>
      </c>
      <c r="C41" s="178">
        <f t="shared" ref="C41:H41" si="8">C42+C43+C44</f>
        <v>5528418</v>
      </c>
      <c r="D41" s="178">
        <f t="shared" si="8"/>
        <v>975419</v>
      </c>
      <c r="E41" s="178">
        <f t="shared" si="8"/>
        <v>1641258</v>
      </c>
      <c r="F41" s="178">
        <f t="shared" si="8"/>
        <v>854795</v>
      </c>
      <c r="G41" s="178">
        <f t="shared" si="8"/>
        <v>2150350</v>
      </c>
      <c r="H41" s="178">
        <f t="shared" si="8"/>
        <v>4646403</v>
      </c>
      <c r="I41" s="138">
        <f t="shared" si="2"/>
        <v>84.045797550040533</v>
      </c>
      <c r="J41" s="138">
        <f t="shared" si="3"/>
        <v>476.34944572537546</v>
      </c>
    </row>
    <row r="42" spans="1:10" ht="11.25" customHeight="1" x14ac:dyDescent="0.25">
      <c r="A42" s="213">
        <v>821000</v>
      </c>
      <c r="B42" s="203" t="s">
        <v>71</v>
      </c>
      <c r="C42" s="204">
        <f>Sheet4!F197+Sheet4!F787+Sheet4!F700</f>
        <v>5448418</v>
      </c>
      <c r="D42" s="204">
        <f>Sheet4!G197+Sheet4!G787+Sheet4!G700</f>
        <v>939203</v>
      </c>
      <c r="E42" s="204">
        <f>Sheet4!H197+Sheet4!H787+Sheet4!H700</f>
        <v>1561258</v>
      </c>
      <c r="F42" s="204">
        <f>Sheet4!I197+Sheet4!I787+Sheet4!I700</f>
        <v>854795</v>
      </c>
      <c r="G42" s="204">
        <f>Sheet4!J197+Sheet4!J787+Sheet4!J700</f>
        <v>2150350</v>
      </c>
      <c r="H42" s="204">
        <f>Sheet4!K197+Sheet4!K787+Sheet4!K700</f>
        <v>4566403</v>
      </c>
      <c r="I42" s="207">
        <f t="shared" si="2"/>
        <v>83.811539423003154</v>
      </c>
      <c r="J42" s="207">
        <f t="shared" si="3"/>
        <v>486.19978854411664</v>
      </c>
    </row>
    <row r="43" spans="1:10" ht="11.25" customHeight="1" x14ac:dyDescent="0.25">
      <c r="A43" s="220">
        <v>823000</v>
      </c>
      <c r="B43" s="221" t="s">
        <v>72</v>
      </c>
      <c r="C43" s="217">
        <f>Sheet4!F231</f>
        <v>80000</v>
      </c>
      <c r="D43" s="217">
        <f>Sheet4!G231</f>
        <v>36216</v>
      </c>
      <c r="E43" s="217">
        <f>Sheet4!H231</f>
        <v>80000</v>
      </c>
      <c r="F43" s="217">
        <f>Sheet4!I231</f>
        <v>0</v>
      </c>
      <c r="G43" s="217">
        <f>Sheet4!J231</f>
        <v>0</v>
      </c>
      <c r="H43" s="217">
        <f>Sheet4!K231</f>
        <v>80000</v>
      </c>
      <c r="I43" s="222">
        <f t="shared" si="2"/>
        <v>100</v>
      </c>
      <c r="J43" s="222">
        <f t="shared" si="3"/>
        <v>220.89684117517118</v>
      </c>
    </row>
    <row r="44" spans="1:10" ht="11.25" customHeight="1" x14ac:dyDescent="0.25">
      <c r="A44" s="260">
        <v>822000</v>
      </c>
      <c r="B44" s="261" t="s">
        <v>530</v>
      </c>
      <c r="C44" s="262">
        <f>Sheet4!F229</f>
        <v>0</v>
      </c>
      <c r="D44" s="262">
        <f>Sheet4!G229</f>
        <v>0</v>
      </c>
      <c r="E44" s="262">
        <f>Sheet4!H229</f>
        <v>0</v>
      </c>
      <c r="F44" s="262">
        <f>Sheet4!I229</f>
        <v>0</v>
      </c>
      <c r="G44" s="262">
        <f>Sheet4!J229</f>
        <v>0</v>
      </c>
      <c r="H44" s="262">
        <f>Sheet4!K229</f>
        <v>0</v>
      </c>
      <c r="I44" s="263" t="e">
        <f t="shared" si="2"/>
        <v>#DIV/0!</v>
      </c>
      <c r="J44" s="263" t="e">
        <f t="shared" si="3"/>
        <v>#DIV/0!</v>
      </c>
    </row>
    <row r="45" spans="1:10" ht="10.5" customHeight="1" x14ac:dyDescent="0.25">
      <c r="A45" s="247"/>
      <c r="B45" s="239" t="s">
        <v>151</v>
      </c>
      <c r="C45" s="241">
        <f>Sheet4!F233</f>
        <v>100000</v>
      </c>
      <c r="D45" s="241">
        <f>Sheet4!G233</f>
        <v>0</v>
      </c>
      <c r="E45" s="241">
        <f>Sheet4!H233</f>
        <v>100000</v>
      </c>
      <c r="F45" s="241">
        <f>Sheet4!I233</f>
        <v>0</v>
      </c>
      <c r="G45" s="241">
        <f>Sheet4!J233</f>
        <v>0</v>
      </c>
      <c r="H45" s="241">
        <f>Sheet4!K233</f>
        <v>100000</v>
      </c>
      <c r="I45" s="255">
        <f t="shared" si="2"/>
        <v>100</v>
      </c>
      <c r="J45" s="255" t="e">
        <f t="shared" si="3"/>
        <v>#DIV/0!</v>
      </c>
    </row>
    <row r="46" spans="1:10" x14ac:dyDescent="0.25">
      <c r="A46" s="3"/>
      <c r="B46" s="3"/>
      <c r="C46" s="3"/>
      <c r="D46" s="3"/>
      <c r="E46" s="3"/>
      <c r="F46" s="3"/>
    </row>
    <row r="47" spans="1:10" x14ac:dyDescent="0.25">
      <c r="A47" s="3"/>
      <c r="B47" s="3"/>
      <c r="C47" s="3"/>
      <c r="D47" s="3"/>
      <c r="E47" s="3"/>
      <c r="F47" s="3"/>
    </row>
    <row r="48" spans="1:10" x14ac:dyDescent="0.25">
      <c r="A48" s="3"/>
      <c r="B48" s="3"/>
      <c r="C48" s="3"/>
      <c r="D48" s="3"/>
      <c r="E48" s="3"/>
      <c r="F48" s="3"/>
    </row>
    <row r="49" spans="1:6" x14ac:dyDescent="0.25">
      <c r="A49" s="3"/>
      <c r="B49" s="3"/>
      <c r="C49" s="3"/>
      <c r="D49" s="3"/>
      <c r="E49" s="3"/>
      <c r="F49" s="3"/>
    </row>
    <row r="50" spans="1:6" x14ac:dyDescent="0.25">
      <c r="A50" s="3"/>
      <c r="B50" s="3"/>
      <c r="C50" s="3"/>
      <c r="D50" s="3"/>
      <c r="E50" s="3"/>
      <c r="F50" s="3"/>
    </row>
    <row r="51" spans="1:6" x14ac:dyDescent="0.25">
      <c r="A51" s="4"/>
      <c r="B51" s="4"/>
      <c r="C51" s="4"/>
      <c r="D51" s="4"/>
      <c r="E51" s="4"/>
      <c r="F51" s="4"/>
    </row>
    <row r="52" spans="1:6" x14ac:dyDescent="0.25">
      <c r="A52" s="4"/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x14ac:dyDescent="0.25">
      <c r="A54" s="4"/>
      <c r="B54" s="4"/>
      <c r="C54" s="4"/>
      <c r="D54" s="4"/>
      <c r="E54" s="4"/>
      <c r="F54" s="4"/>
    </row>
    <row r="55" spans="1:6" x14ac:dyDescent="0.25">
      <c r="A55" s="4"/>
      <c r="B55" s="4"/>
      <c r="C55" s="4"/>
      <c r="D55" s="4"/>
      <c r="E55" s="4"/>
      <c r="F55" s="4"/>
    </row>
    <row r="56" spans="1:6" x14ac:dyDescent="0.25">
      <c r="A56" s="4"/>
      <c r="B56" s="4"/>
      <c r="C56" s="4"/>
      <c r="D56" s="4"/>
      <c r="E56" s="4"/>
      <c r="F56" s="4"/>
    </row>
    <row r="57" spans="1:6" x14ac:dyDescent="0.25">
      <c r="A57" s="4"/>
      <c r="B57" s="4"/>
      <c r="C57" s="4"/>
      <c r="D57" s="4"/>
      <c r="E57" s="4"/>
      <c r="F57" s="4"/>
    </row>
    <row r="58" spans="1:6" x14ac:dyDescent="0.25">
      <c r="A58" s="4"/>
      <c r="B58" s="4"/>
      <c r="C58" s="4"/>
      <c r="D58" s="4"/>
      <c r="E58" s="4"/>
      <c r="F58" s="4"/>
    </row>
  </sheetData>
  <mergeCells count="7">
    <mergeCell ref="A1:A2"/>
    <mergeCell ref="E1:H1"/>
    <mergeCell ref="J1:J2"/>
    <mergeCell ref="C1:C2"/>
    <mergeCell ref="D1:D2"/>
    <mergeCell ref="B1:B2"/>
    <mergeCell ref="I1:I2"/>
  </mergeCells>
  <pageMargins left="0.38" right="0.62" top="0.39583333333333331" bottom="0.46" header="0.2" footer="0.3"/>
  <pageSetup paperSize="9" orientation="landscape" r:id="rId1"/>
  <headerFooter alignWithMargins="0">
    <oddHeader>&amp;L&amp;"+,Regular"&amp;10B - RASHODI I IZDACI&amp;R&amp;"+,Regular"&amp;8Budžet za 2025. godinu</oddHeader>
    <oddFooter>&amp;C&amp;"+,Obično"&amp;8 5&amp;R&amp;"+,Obično"&amp;8OPĆINA VELIKA KLADUŠA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856"/>
  <sheetViews>
    <sheetView tabSelected="1" showRuler="0" view="pageLayout" zoomScaleNormal="20" workbookViewId="0">
      <selection activeCell="A823" sqref="A823:L823"/>
    </sheetView>
  </sheetViews>
  <sheetFormatPr defaultRowHeight="15" x14ac:dyDescent="0.25"/>
  <cols>
    <col min="1" max="1" width="6.42578125" style="28" customWidth="1"/>
    <col min="2" max="2" width="6.28515625" style="28" customWidth="1"/>
    <col min="3" max="3" width="6.7109375" style="28" customWidth="1"/>
    <col min="4" max="4" width="8" style="28" customWidth="1"/>
    <col min="5" max="5" width="39.5703125" style="28" customWidth="1"/>
    <col min="6" max="6" width="9.5703125" style="28" customWidth="1"/>
    <col min="7" max="7" width="11.42578125" style="28" customWidth="1"/>
    <col min="8" max="8" width="10.85546875" style="28" customWidth="1"/>
    <col min="9" max="9" width="11" style="28" customWidth="1"/>
    <col min="10" max="10" width="10.85546875" style="28" customWidth="1"/>
    <col min="11" max="11" width="11.42578125" style="28" customWidth="1"/>
    <col min="12" max="12" width="5.7109375" style="28" customWidth="1"/>
    <col min="13" max="16384" width="9.140625" style="28"/>
  </cols>
  <sheetData>
    <row r="1" spans="1:42" ht="14.25" customHeight="1" x14ac:dyDescent="0.25">
      <c r="A1" s="483" t="s">
        <v>263</v>
      </c>
      <c r="B1" s="483"/>
      <c r="C1" s="483"/>
      <c r="D1" s="483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</row>
    <row r="2" spans="1:42" ht="13.5" customHeight="1" x14ac:dyDescent="0.25">
      <c r="A2" s="454" t="s">
        <v>264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</row>
    <row r="3" spans="1:42" ht="12.75" customHeight="1" x14ac:dyDescent="0.25">
      <c r="A3" s="490" t="s">
        <v>666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42" ht="14.25" customHeight="1" x14ac:dyDescent="0.25">
      <c r="A4" s="478" t="s">
        <v>265</v>
      </c>
      <c r="B4" s="478"/>
      <c r="C4" s="478"/>
      <c r="D4" s="489"/>
      <c r="E4" s="489"/>
      <c r="F4" s="29"/>
      <c r="G4" s="29"/>
      <c r="H4" s="29"/>
      <c r="I4" s="29"/>
      <c r="J4" s="29"/>
      <c r="K4" s="29"/>
      <c r="L4" s="29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ht="23.25" customHeight="1" x14ac:dyDescent="0.25">
      <c r="A5" s="497" t="s">
        <v>73</v>
      </c>
      <c r="B5" s="495" t="s">
        <v>257</v>
      </c>
      <c r="C5" s="495" t="s">
        <v>258</v>
      </c>
      <c r="D5" s="493" t="s">
        <v>259</v>
      </c>
      <c r="E5" s="492" t="s">
        <v>74</v>
      </c>
      <c r="F5" s="491" t="s">
        <v>579</v>
      </c>
      <c r="G5" s="491" t="s">
        <v>617</v>
      </c>
      <c r="H5" s="492" t="s">
        <v>616</v>
      </c>
      <c r="I5" s="492"/>
      <c r="J5" s="492"/>
      <c r="K5" s="492"/>
      <c r="L5" s="499" t="s">
        <v>541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ht="38.25" customHeight="1" x14ac:dyDescent="0.25">
      <c r="A6" s="498"/>
      <c r="B6" s="496"/>
      <c r="C6" s="496"/>
      <c r="D6" s="494"/>
      <c r="E6" s="450"/>
      <c r="F6" s="451"/>
      <c r="G6" s="451"/>
      <c r="H6" s="238" t="s">
        <v>275</v>
      </c>
      <c r="I6" s="238" t="s">
        <v>276</v>
      </c>
      <c r="J6" s="238" t="s">
        <v>277</v>
      </c>
      <c r="K6" s="155" t="s">
        <v>278</v>
      </c>
      <c r="L6" s="500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</row>
    <row r="7" spans="1:42" ht="9" customHeight="1" x14ac:dyDescent="0.25">
      <c r="A7" s="264">
        <v>1</v>
      </c>
      <c r="B7" s="265">
        <v>2</v>
      </c>
      <c r="C7" s="265">
        <v>3</v>
      </c>
      <c r="D7" s="266">
        <v>4</v>
      </c>
      <c r="E7" s="265">
        <v>5</v>
      </c>
      <c r="F7" s="266">
        <v>6</v>
      </c>
      <c r="G7" s="266">
        <v>7</v>
      </c>
      <c r="H7" s="266">
        <v>8</v>
      </c>
      <c r="I7" s="266">
        <v>9</v>
      </c>
      <c r="J7" s="266">
        <v>10</v>
      </c>
      <c r="K7" s="266">
        <v>11</v>
      </c>
      <c r="L7" s="267">
        <v>12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ht="13.5" customHeight="1" x14ac:dyDescent="0.25">
      <c r="A8" s="268"/>
      <c r="B8" s="269"/>
      <c r="C8" s="269"/>
      <c r="D8" s="270"/>
      <c r="E8" s="269" t="s">
        <v>206</v>
      </c>
      <c r="F8" s="271">
        <f t="shared" ref="F8:K8" si="0">F9+F196+F233</f>
        <v>23866765</v>
      </c>
      <c r="G8" s="271">
        <f t="shared" si="0"/>
        <v>11557034</v>
      </c>
      <c r="H8" s="271">
        <f t="shared" si="0"/>
        <v>10414795</v>
      </c>
      <c r="I8" s="271">
        <f t="shared" si="0"/>
        <v>3860073</v>
      </c>
      <c r="J8" s="271">
        <f t="shared" si="0"/>
        <v>2529411</v>
      </c>
      <c r="K8" s="271">
        <f t="shared" si="0"/>
        <v>16804279</v>
      </c>
      <c r="L8" s="272">
        <f t="shared" ref="L8:L44" si="1">K8/F8*100</f>
        <v>70.408700131752255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ht="12" customHeight="1" x14ac:dyDescent="0.25">
      <c r="A9" s="273">
        <v>10</v>
      </c>
      <c r="B9" s="213">
        <v>101</v>
      </c>
      <c r="C9" s="274" t="s">
        <v>260</v>
      </c>
      <c r="D9" s="213"/>
      <c r="E9" s="203" t="s">
        <v>75</v>
      </c>
      <c r="F9" s="275">
        <f t="shared" ref="F9:K9" si="2">F10+F22+F24+F115+F184+F194</f>
        <v>18262347</v>
      </c>
      <c r="G9" s="275">
        <f t="shared" si="2"/>
        <v>10590985</v>
      </c>
      <c r="H9" s="275">
        <f t="shared" si="2"/>
        <v>8712137</v>
      </c>
      <c r="I9" s="275">
        <f t="shared" si="2"/>
        <v>3005278</v>
      </c>
      <c r="J9" s="275">
        <f t="shared" si="2"/>
        <v>379061</v>
      </c>
      <c r="K9" s="275">
        <f t="shared" si="2"/>
        <v>12096476</v>
      </c>
      <c r="L9" s="276">
        <f t="shared" si="1"/>
        <v>66.237247600212612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ht="11.25" customHeight="1" x14ac:dyDescent="0.25">
      <c r="A10" s="277">
        <v>10</v>
      </c>
      <c r="B10" s="192">
        <v>101</v>
      </c>
      <c r="C10" s="278" t="s">
        <v>260</v>
      </c>
      <c r="D10" s="182">
        <v>611000</v>
      </c>
      <c r="E10" s="182" t="s">
        <v>45</v>
      </c>
      <c r="F10" s="184">
        <f t="shared" ref="F10:K10" si="3">F11+F14</f>
        <v>4324951</v>
      </c>
      <c r="G10" s="184">
        <f t="shared" si="3"/>
        <v>2898983</v>
      </c>
      <c r="H10" s="184">
        <f t="shared" si="3"/>
        <v>4460107</v>
      </c>
      <c r="I10" s="184">
        <f t="shared" si="3"/>
        <v>0</v>
      </c>
      <c r="J10" s="184">
        <f t="shared" si="3"/>
        <v>0</v>
      </c>
      <c r="K10" s="184">
        <f t="shared" si="3"/>
        <v>4460107</v>
      </c>
      <c r="L10" s="279">
        <f t="shared" si="1"/>
        <v>103.12502962461309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ht="12.75" customHeight="1" x14ac:dyDescent="0.25">
      <c r="A11" s="280">
        <v>10</v>
      </c>
      <c r="B11" s="281">
        <v>101</v>
      </c>
      <c r="C11" s="282" t="s">
        <v>260</v>
      </c>
      <c r="D11" s="182">
        <v>611100</v>
      </c>
      <c r="E11" s="182" t="s">
        <v>129</v>
      </c>
      <c r="F11" s="184">
        <f>F12+F13</f>
        <v>3761417</v>
      </c>
      <c r="G11" s="184">
        <f>G12+G13</f>
        <v>2494440</v>
      </c>
      <c r="H11" s="184">
        <f>H12+H13</f>
        <v>3832450</v>
      </c>
      <c r="I11" s="184">
        <f>I12+I13</f>
        <v>0</v>
      </c>
      <c r="J11" s="184">
        <f>J12+J13</f>
        <v>0</v>
      </c>
      <c r="K11" s="184">
        <f>H11+I11+J11</f>
        <v>3832450</v>
      </c>
      <c r="L11" s="279">
        <f t="shared" si="1"/>
        <v>101.88846384221691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ht="12" customHeight="1" x14ac:dyDescent="0.25">
      <c r="A12" s="283">
        <v>10</v>
      </c>
      <c r="B12" s="135">
        <v>101</v>
      </c>
      <c r="C12" s="57" t="s">
        <v>260</v>
      </c>
      <c r="D12" s="58">
        <v>611111</v>
      </c>
      <c r="E12" s="58" t="s">
        <v>76</v>
      </c>
      <c r="F12" s="41">
        <f t="shared" ref="F12:H13" si="4">F252+F277+F317+F372+F416+F458+F508+F619</f>
        <v>2634000</v>
      </c>
      <c r="G12" s="41">
        <f t="shared" si="4"/>
        <v>1719448</v>
      </c>
      <c r="H12" s="41">
        <f t="shared" si="4"/>
        <v>2677968</v>
      </c>
      <c r="I12" s="41">
        <v>0</v>
      </c>
      <c r="J12" s="41">
        <v>0</v>
      </c>
      <c r="K12" s="41">
        <f>H12+I12+J12</f>
        <v>2677968</v>
      </c>
      <c r="L12" s="284">
        <f t="shared" si="1"/>
        <v>101.66924829157176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ht="10.5" customHeight="1" x14ac:dyDescent="0.25">
      <c r="A13" s="283">
        <v>10</v>
      </c>
      <c r="B13" s="135">
        <v>101</v>
      </c>
      <c r="C13" s="57" t="s">
        <v>260</v>
      </c>
      <c r="D13" s="58">
        <v>611130</v>
      </c>
      <c r="E13" s="58" t="s">
        <v>77</v>
      </c>
      <c r="F13" s="41">
        <f t="shared" si="4"/>
        <v>1127417</v>
      </c>
      <c r="G13" s="41">
        <f t="shared" si="4"/>
        <v>774992</v>
      </c>
      <c r="H13" s="41">
        <f t="shared" si="4"/>
        <v>1154482</v>
      </c>
      <c r="I13" s="41">
        <v>0</v>
      </c>
      <c r="J13" s="41">
        <v>0</v>
      </c>
      <c r="K13" s="41">
        <f>H13+I13+J13</f>
        <v>1154482</v>
      </c>
      <c r="L13" s="284">
        <f t="shared" si="1"/>
        <v>102.40062017869165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ht="11.25" customHeight="1" x14ac:dyDescent="0.25">
      <c r="A14" s="280">
        <v>10</v>
      </c>
      <c r="B14" s="281">
        <v>101</v>
      </c>
      <c r="C14" s="282" t="s">
        <v>260</v>
      </c>
      <c r="D14" s="182">
        <v>611200</v>
      </c>
      <c r="E14" s="182" t="s">
        <v>46</v>
      </c>
      <c r="F14" s="184">
        <f>F15+F16+F17+F18+F20+F21+F19</f>
        <v>563534</v>
      </c>
      <c r="G14" s="184">
        <f>G15+G16+G17+G18+G20+G21+G19</f>
        <v>404543</v>
      </c>
      <c r="H14" s="184">
        <f>H15+H16+H17+H18+H20+H21+H19</f>
        <v>627657</v>
      </c>
      <c r="I14" s="184">
        <f>I15+I16+I17+I18+I20+I21</f>
        <v>0</v>
      </c>
      <c r="J14" s="184">
        <f>J15+J16+J17+J18+J20+J21</f>
        <v>0</v>
      </c>
      <c r="K14" s="184">
        <f>K15+K16+K17+K18+K20+K21+K19</f>
        <v>627657</v>
      </c>
      <c r="L14" s="279">
        <f t="shared" si="1"/>
        <v>111.3787278141159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ht="11.25" customHeight="1" x14ac:dyDescent="0.25">
      <c r="A15" s="283">
        <v>10</v>
      </c>
      <c r="B15" s="135">
        <v>101</v>
      </c>
      <c r="C15" s="57" t="s">
        <v>260</v>
      </c>
      <c r="D15" s="285">
        <v>611211</v>
      </c>
      <c r="E15" s="58" t="s">
        <v>47</v>
      </c>
      <c r="F15" s="41">
        <f t="shared" ref="F15:K15" si="5">F280+F320+F375+F419+F461+F511+F622</f>
        <v>42788</v>
      </c>
      <c r="G15" s="41">
        <f t="shared" si="5"/>
        <v>35918</v>
      </c>
      <c r="H15" s="41">
        <f t="shared" si="5"/>
        <v>59200</v>
      </c>
      <c r="I15" s="41">
        <f t="shared" si="5"/>
        <v>0</v>
      </c>
      <c r="J15" s="41">
        <f t="shared" si="5"/>
        <v>0</v>
      </c>
      <c r="K15" s="41">
        <f t="shared" si="5"/>
        <v>59200</v>
      </c>
      <c r="L15" s="284">
        <f t="shared" si="1"/>
        <v>138.35654856501822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ht="11.25" customHeight="1" x14ac:dyDescent="0.25">
      <c r="A16" s="298">
        <v>10</v>
      </c>
      <c r="B16" s="247">
        <v>101</v>
      </c>
      <c r="C16" s="299" t="s">
        <v>260</v>
      </c>
      <c r="D16" s="239">
        <v>611221</v>
      </c>
      <c r="E16" s="239" t="s">
        <v>48</v>
      </c>
      <c r="F16" s="241">
        <f t="shared" ref="F16:H17" si="6">F255+F281+F321+F376+F420+F462+F512+F623</f>
        <v>303984</v>
      </c>
      <c r="G16" s="250">
        <f t="shared" si="6"/>
        <v>219853</v>
      </c>
      <c r="H16" s="241">
        <f t="shared" si="6"/>
        <v>375007</v>
      </c>
      <c r="I16" s="241">
        <v>0</v>
      </c>
      <c r="J16" s="241">
        <v>0</v>
      </c>
      <c r="K16" s="241">
        <f t="shared" ref="K16:K51" si="7">H16+I16+J16</f>
        <v>375007</v>
      </c>
      <c r="L16" s="300">
        <f t="shared" si="1"/>
        <v>123.36405863466497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ht="10.5" customHeight="1" x14ac:dyDescent="0.25">
      <c r="A17" s="283">
        <v>10</v>
      </c>
      <c r="B17" s="135">
        <v>101</v>
      </c>
      <c r="C17" s="57" t="s">
        <v>260</v>
      </c>
      <c r="D17" s="58">
        <v>611224</v>
      </c>
      <c r="E17" s="58" t="s">
        <v>49</v>
      </c>
      <c r="F17" s="41">
        <f t="shared" si="6"/>
        <v>74900</v>
      </c>
      <c r="G17" s="41">
        <f t="shared" si="6"/>
        <v>71583</v>
      </c>
      <c r="H17" s="41">
        <f t="shared" si="6"/>
        <v>87000</v>
      </c>
      <c r="I17" s="41">
        <v>0</v>
      </c>
      <c r="J17" s="41">
        <v>0</v>
      </c>
      <c r="K17" s="41">
        <f t="shared" si="7"/>
        <v>87000</v>
      </c>
      <c r="L17" s="284">
        <f t="shared" si="1"/>
        <v>116.15487316421896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ht="11.25" customHeight="1" x14ac:dyDescent="0.25">
      <c r="A18" s="298">
        <v>10</v>
      </c>
      <c r="B18" s="247">
        <v>101</v>
      </c>
      <c r="C18" s="299" t="s">
        <v>260</v>
      </c>
      <c r="D18" s="239">
        <v>611225</v>
      </c>
      <c r="E18" s="239" t="s">
        <v>50</v>
      </c>
      <c r="F18" s="241">
        <f t="shared" ref="F18:K18" si="8">F283+F378+F422+F464+F514+F625</f>
        <v>92462</v>
      </c>
      <c r="G18" s="241">
        <f t="shared" si="8"/>
        <v>24405</v>
      </c>
      <c r="H18" s="241">
        <f t="shared" si="8"/>
        <v>51450</v>
      </c>
      <c r="I18" s="241">
        <f t="shared" si="8"/>
        <v>0</v>
      </c>
      <c r="J18" s="241">
        <f t="shared" si="8"/>
        <v>0</v>
      </c>
      <c r="K18" s="241">
        <f t="shared" si="8"/>
        <v>51450</v>
      </c>
      <c r="L18" s="300">
        <f t="shared" si="1"/>
        <v>55.644480975968506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ht="11.25" customHeight="1" x14ac:dyDescent="0.25">
      <c r="A19" s="283">
        <v>10</v>
      </c>
      <c r="B19" s="135">
        <v>101</v>
      </c>
      <c r="C19" s="57" t="s">
        <v>260</v>
      </c>
      <c r="D19" s="58">
        <v>611226</v>
      </c>
      <c r="E19" s="58" t="s">
        <v>454</v>
      </c>
      <c r="F19" s="41">
        <f>F257+F284+F323+F379+F423+F465+F515+F626</f>
        <v>21600</v>
      </c>
      <c r="G19" s="41">
        <f>G257+G284+G323+G379+G423+G465+G515+G626</f>
        <v>20800</v>
      </c>
      <c r="H19" s="41">
        <f>H257+H284+H323+H379+H423+H465+H515+H626</f>
        <v>0</v>
      </c>
      <c r="I19" s="41">
        <v>0</v>
      </c>
      <c r="J19" s="41">
        <v>0</v>
      </c>
      <c r="K19" s="41">
        <f t="shared" si="7"/>
        <v>0</v>
      </c>
      <c r="L19" s="284">
        <f t="shared" si="1"/>
        <v>0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1.25" customHeight="1" x14ac:dyDescent="0.25">
      <c r="A20" s="298">
        <v>10</v>
      </c>
      <c r="B20" s="247">
        <v>101</v>
      </c>
      <c r="C20" s="299" t="s">
        <v>260</v>
      </c>
      <c r="D20" s="239">
        <v>611227</v>
      </c>
      <c r="E20" s="239" t="s">
        <v>51</v>
      </c>
      <c r="F20" s="241">
        <f t="shared" ref="F20:H21" si="9">F516</f>
        <v>20800</v>
      </c>
      <c r="G20" s="241">
        <f t="shared" si="9"/>
        <v>21076</v>
      </c>
      <c r="H20" s="241">
        <f t="shared" si="9"/>
        <v>40000</v>
      </c>
      <c r="I20" s="241">
        <v>0</v>
      </c>
      <c r="J20" s="241">
        <v>0</v>
      </c>
      <c r="K20" s="241">
        <f t="shared" si="7"/>
        <v>40000</v>
      </c>
      <c r="L20" s="300">
        <f t="shared" si="1"/>
        <v>192.30769230769232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0.5" customHeight="1" x14ac:dyDescent="0.25">
      <c r="A21" s="283">
        <v>10</v>
      </c>
      <c r="B21" s="135">
        <v>101</v>
      </c>
      <c r="C21" s="57" t="s">
        <v>260</v>
      </c>
      <c r="D21" s="58">
        <v>611229</v>
      </c>
      <c r="E21" s="58" t="s">
        <v>125</v>
      </c>
      <c r="F21" s="41">
        <f t="shared" si="9"/>
        <v>7000</v>
      </c>
      <c r="G21" s="41">
        <f t="shared" si="9"/>
        <v>10908</v>
      </c>
      <c r="H21" s="41">
        <f t="shared" si="9"/>
        <v>15000</v>
      </c>
      <c r="I21" s="41">
        <v>0</v>
      </c>
      <c r="J21" s="41">
        <v>0</v>
      </c>
      <c r="K21" s="41">
        <f t="shared" si="7"/>
        <v>15000</v>
      </c>
      <c r="L21" s="284">
        <f t="shared" si="1"/>
        <v>214.28571428571428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ht="11.25" customHeight="1" x14ac:dyDescent="0.25">
      <c r="A22" s="280">
        <v>10</v>
      </c>
      <c r="B22" s="281">
        <v>101</v>
      </c>
      <c r="C22" s="282" t="s">
        <v>260</v>
      </c>
      <c r="D22" s="182">
        <v>612000</v>
      </c>
      <c r="E22" s="182" t="s">
        <v>78</v>
      </c>
      <c r="F22" s="184">
        <f>F23</f>
        <v>381868</v>
      </c>
      <c r="G22" s="184">
        <f>G23</f>
        <v>272396</v>
      </c>
      <c r="H22" s="184">
        <f>H23</f>
        <v>391035</v>
      </c>
      <c r="I22" s="184">
        <f>I23</f>
        <v>0</v>
      </c>
      <c r="J22" s="184">
        <f>J23</f>
        <v>0</v>
      </c>
      <c r="K22" s="184">
        <f t="shared" si="7"/>
        <v>391035</v>
      </c>
      <c r="L22" s="279">
        <f t="shared" si="1"/>
        <v>102.40056773544785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ht="11.25" customHeight="1" x14ac:dyDescent="0.25">
      <c r="A23" s="283">
        <v>10</v>
      </c>
      <c r="B23" s="135">
        <v>101</v>
      </c>
      <c r="C23" s="57" t="s">
        <v>260</v>
      </c>
      <c r="D23" s="58">
        <v>612110</v>
      </c>
      <c r="E23" s="58" t="s">
        <v>79</v>
      </c>
      <c r="F23" s="41">
        <f>F259+F286+F325+F381+F425+F467+F519+F628</f>
        <v>381868</v>
      </c>
      <c r="G23" s="41">
        <f>G259+G286+G325+G381+G425+G467+G519+G628</f>
        <v>272396</v>
      </c>
      <c r="H23" s="41">
        <f>H259+H286+H325+H381+H425+H467+H519+H628</f>
        <v>391035</v>
      </c>
      <c r="I23" s="41"/>
      <c r="J23" s="41"/>
      <c r="K23" s="41">
        <f t="shared" si="7"/>
        <v>391035</v>
      </c>
      <c r="L23" s="284">
        <f t="shared" si="1"/>
        <v>102.40056773544785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12.75" customHeight="1" x14ac:dyDescent="0.25">
      <c r="A24" s="280">
        <v>10</v>
      </c>
      <c r="B24" s="281">
        <v>101</v>
      </c>
      <c r="C24" s="282" t="s">
        <v>260</v>
      </c>
      <c r="D24" s="182">
        <v>613000</v>
      </c>
      <c r="E24" s="182" t="s">
        <v>53</v>
      </c>
      <c r="F24" s="184">
        <f>F25+F33+F38+F52+F61+F65+F67+F80+F85</f>
        <v>5329484</v>
      </c>
      <c r="G24" s="184">
        <f>G25+G33+G38+G52+G61+G65+G67+G80+G85</f>
        <v>3466237</v>
      </c>
      <c r="H24" s="184">
        <f>H25+H33+H38+H52+H61+H65+H67+H80+H85</f>
        <v>1381053</v>
      </c>
      <c r="I24" s="184">
        <f>I25+I33+I38+I52+I61+I65+I67+I80+I85</f>
        <v>2032187</v>
      </c>
      <c r="J24" s="184">
        <f>J25+J33+J38+J52+J61+J65+J67+J80+J85</f>
        <v>103900</v>
      </c>
      <c r="K24" s="184">
        <f t="shared" si="7"/>
        <v>3517140</v>
      </c>
      <c r="L24" s="279">
        <f t="shared" si="1"/>
        <v>65.994006173956052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ht="12" customHeight="1" x14ac:dyDescent="0.25">
      <c r="A25" s="280">
        <v>10</v>
      </c>
      <c r="B25" s="281">
        <v>101</v>
      </c>
      <c r="C25" s="282" t="s">
        <v>260</v>
      </c>
      <c r="D25" s="286">
        <v>613100</v>
      </c>
      <c r="E25" s="182" t="s">
        <v>83</v>
      </c>
      <c r="F25" s="184">
        <f>F27+F28+F29+F30+F31+F32+F26</f>
        <v>39700</v>
      </c>
      <c r="G25" s="184">
        <f>G27+G28+G29+G30+G31+G32+G26</f>
        <v>4566</v>
      </c>
      <c r="H25" s="184">
        <f t="shared" ref="H25:K25" si="10">H27+H28+H29+H30+H31+H32+H26</f>
        <v>49700</v>
      </c>
      <c r="I25" s="184">
        <f t="shared" si="10"/>
        <v>0</v>
      </c>
      <c r="J25" s="184">
        <f t="shared" si="10"/>
        <v>0</v>
      </c>
      <c r="K25" s="184">
        <f t="shared" si="10"/>
        <v>49700</v>
      </c>
      <c r="L25" s="279">
        <f t="shared" si="1"/>
        <v>125.1889168765743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ht="12" customHeight="1" x14ac:dyDescent="0.25">
      <c r="A26" s="280">
        <v>10</v>
      </c>
      <c r="B26" s="281">
        <v>101</v>
      </c>
      <c r="C26" s="282" t="s">
        <v>260</v>
      </c>
      <c r="D26" s="395">
        <v>613113</v>
      </c>
      <c r="E26" s="316" t="s">
        <v>599</v>
      </c>
      <c r="F26" s="382">
        <v>4000</v>
      </c>
      <c r="G26" s="382">
        <v>262</v>
      </c>
      <c r="H26" s="382">
        <v>4000</v>
      </c>
      <c r="I26" s="382"/>
      <c r="J26" s="382"/>
      <c r="K26" s="382">
        <f t="shared" si="7"/>
        <v>4000</v>
      </c>
      <c r="L26" s="288">
        <f t="shared" si="1"/>
        <v>100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ht="12" customHeight="1" x14ac:dyDescent="0.25">
      <c r="A27" s="283">
        <v>10</v>
      </c>
      <c r="B27" s="135">
        <v>101</v>
      </c>
      <c r="C27" s="57" t="s">
        <v>260</v>
      </c>
      <c r="D27" s="287">
        <v>613114</v>
      </c>
      <c r="E27" s="58" t="s">
        <v>239</v>
      </c>
      <c r="F27" s="41">
        <v>3000</v>
      </c>
      <c r="G27" s="41">
        <v>466</v>
      </c>
      <c r="H27" s="41">
        <v>3000</v>
      </c>
      <c r="I27" s="41">
        <v>0</v>
      </c>
      <c r="J27" s="41">
        <v>0</v>
      </c>
      <c r="K27" s="41">
        <f t="shared" si="7"/>
        <v>3000</v>
      </c>
      <c r="L27" s="284">
        <f t="shared" si="1"/>
        <v>100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ht="11.25" customHeight="1" x14ac:dyDescent="0.25">
      <c r="A28" s="298">
        <v>10</v>
      </c>
      <c r="B28" s="247">
        <v>101</v>
      </c>
      <c r="C28" s="299" t="s">
        <v>260</v>
      </c>
      <c r="D28" s="258" t="s">
        <v>524</v>
      </c>
      <c r="E28" s="239" t="s">
        <v>272</v>
      </c>
      <c r="F28" s="241">
        <v>2500</v>
      </c>
      <c r="G28" s="241">
        <v>250</v>
      </c>
      <c r="H28" s="241">
        <v>2500</v>
      </c>
      <c r="I28" s="241">
        <v>0</v>
      </c>
      <c r="J28" s="241">
        <v>0</v>
      </c>
      <c r="K28" s="241">
        <f t="shared" si="7"/>
        <v>2500</v>
      </c>
      <c r="L28" s="300">
        <f t="shared" si="1"/>
        <v>100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ht="11.25" customHeight="1" x14ac:dyDescent="0.25">
      <c r="A29" s="283">
        <v>10</v>
      </c>
      <c r="B29" s="135">
        <v>101</v>
      </c>
      <c r="C29" s="57" t="s">
        <v>260</v>
      </c>
      <c r="D29" s="287" t="s">
        <v>525</v>
      </c>
      <c r="E29" s="58" t="s">
        <v>273</v>
      </c>
      <c r="F29" s="41">
        <f>F523</f>
        <v>15000</v>
      </c>
      <c r="G29" s="41">
        <v>559</v>
      </c>
      <c r="H29" s="41">
        <f t="shared" ref="H29" si="11">H523</f>
        <v>25000</v>
      </c>
      <c r="I29" s="41">
        <v>0</v>
      </c>
      <c r="J29" s="41">
        <v>0</v>
      </c>
      <c r="K29" s="41">
        <f t="shared" si="7"/>
        <v>25000</v>
      </c>
      <c r="L29" s="284">
        <f t="shared" si="1"/>
        <v>166.66666666666669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ht="11.25" customHeight="1" x14ac:dyDescent="0.25">
      <c r="A30" s="298">
        <v>10</v>
      </c>
      <c r="B30" s="247">
        <v>101</v>
      </c>
      <c r="C30" s="299" t="s">
        <v>260</v>
      </c>
      <c r="D30" s="258">
        <v>613124</v>
      </c>
      <c r="E30" s="239" t="s">
        <v>240</v>
      </c>
      <c r="F30" s="241">
        <v>3000</v>
      </c>
      <c r="G30" s="241">
        <v>411</v>
      </c>
      <c r="H30" s="241">
        <v>3000</v>
      </c>
      <c r="I30" s="241">
        <v>0</v>
      </c>
      <c r="J30" s="241">
        <v>0</v>
      </c>
      <c r="K30" s="241">
        <f t="shared" si="7"/>
        <v>3000</v>
      </c>
      <c r="L30" s="300">
        <f t="shared" si="1"/>
        <v>100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ht="11.25" customHeight="1" x14ac:dyDescent="0.25">
      <c r="A31" s="283">
        <v>10</v>
      </c>
      <c r="B31" s="135">
        <v>101</v>
      </c>
      <c r="C31" s="57" t="s">
        <v>260</v>
      </c>
      <c r="D31" s="287">
        <v>613125</v>
      </c>
      <c r="E31" s="58" t="s">
        <v>241</v>
      </c>
      <c r="F31" s="41">
        <v>10000</v>
      </c>
      <c r="G31" s="41">
        <v>2520</v>
      </c>
      <c r="H31" s="41">
        <v>10000</v>
      </c>
      <c r="I31" s="41">
        <v>0</v>
      </c>
      <c r="J31" s="41">
        <v>0</v>
      </c>
      <c r="K31" s="41">
        <f t="shared" si="7"/>
        <v>10000</v>
      </c>
      <c r="L31" s="284">
        <f t="shared" si="1"/>
        <v>100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ht="11.25" customHeight="1" x14ac:dyDescent="0.25">
      <c r="A32" s="298">
        <v>10</v>
      </c>
      <c r="B32" s="247">
        <v>101</v>
      </c>
      <c r="C32" s="299" t="s">
        <v>260</v>
      </c>
      <c r="D32" s="258">
        <v>613191</v>
      </c>
      <c r="E32" s="239" t="s">
        <v>242</v>
      </c>
      <c r="F32" s="241">
        <v>2200</v>
      </c>
      <c r="G32" s="241">
        <v>98</v>
      </c>
      <c r="H32" s="241">
        <v>2200</v>
      </c>
      <c r="I32" s="241">
        <v>0</v>
      </c>
      <c r="J32" s="241">
        <v>0</v>
      </c>
      <c r="K32" s="241">
        <f t="shared" si="7"/>
        <v>2200</v>
      </c>
      <c r="L32" s="300">
        <f t="shared" si="1"/>
        <v>100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ht="11.25" customHeight="1" x14ac:dyDescent="0.25">
      <c r="A33" s="280">
        <v>10</v>
      </c>
      <c r="B33" s="281">
        <v>101</v>
      </c>
      <c r="C33" s="282" t="s">
        <v>260</v>
      </c>
      <c r="D33" s="286">
        <v>613200</v>
      </c>
      <c r="E33" s="182" t="s">
        <v>80</v>
      </c>
      <c r="F33" s="184">
        <f t="shared" ref="F33:K33" si="12">F35+F36+F37+F34</f>
        <v>54000</v>
      </c>
      <c r="G33" s="184">
        <f>G35+G36+G37+G34</f>
        <v>20046</v>
      </c>
      <c r="H33" s="184">
        <f t="shared" si="12"/>
        <v>56000</v>
      </c>
      <c r="I33" s="184">
        <f t="shared" si="12"/>
        <v>0</v>
      </c>
      <c r="J33" s="184">
        <f t="shared" si="12"/>
        <v>0</v>
      </c>
      <c r="K33" s="184">
        <f t="shared" si="12"/>
        <v>56000</v>
      </c>
      <c r="L33" s="288">
        <f t="shared" si="1"/>
        <v>103.7037037037037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ht="11.25" customHeight="1" x14ac:dyDescent="0.25">
      <c r="A34" s="283">
        <v>10</v>
      </c>
      <c r="B34" s="135">
        <v>101</v>
      </c>
      <c r="C34" s="57" t="s">
        <v>260</v>
      </c>
      <c r="D34" s="216">
        <v>613211</v>
      </c>
      <c r="E34" s="179" t="s">
        <v>469</v>
      </c>
      <c r="F34" s="41">
        <f t="shared" ref="F34:K34" si="13">F525</f>
        <v>1000</v>
      </c>
      <c r="G34" s="41">
        <f t="shared" si="13"/>
        <v>74</v>
      </c>
      <c r="H34" s="41">
        <f t="shared" si="13"/>
        <v>1000</v>
      </c>
      <c r="I34" s="41">
        <f t="shared" si="13"/>
        <v>0</v>
      </c>
      <c r="J34" s="41">
        <f t="shared" si="13"/>
        <v>0</v>
      </c>
      <c r="K34" s="41">
        <f t="shared" si="13"/>
        <v>1000</v>
      </c>
      <c r="L34" s="284">
        <f t="shared" si="1"/>
        <v>100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ht="10.5" customHeight="1" x14ac:dyDescent="0.25">
      <c r="A35" s="298">
        <v>10</v>
      </c>
      <c r="B35" s="247">
        <v>101</v>
      </c>
      <c r="C35" s="299" t="s">
        <v>260</v>
      </c>
      <c r="D35" s="253">
        <v>613211</v>
      </c>
      <c r="E35" s="239" t="s">
        <v>81</v>
      </c>
      <c r="F35" s="241">
        <f t="shared" ref="F35:H36" si="14">F526</f>
        <v>30000</v>
      </c>
      <c r="G35" s="241">
        <f t="shared" si="14"/>
        <v>15765</v>
      </c>
      <c r="H35" s="241">
        <f t="shared" si="14"/>
        <v>35000</v>
      </c>
      <c r="I35" s="241">
        <v>0</v>
      </c>
      <c r="J35" s="241">
        <v>0</v>
      </c>
      <c r="K35" s="241">
        <f t="shared" si="7"/>
        <v>35000</v>
      </c>
      <c r="L35" s="300">
        <f t="shared" si="1"/>
        <v>116.66666666666667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ht="10.5" customHeight="1" x14ac:dyDescent="0.25">
      <c r="A36" s="283">
        <v>10</v>
      </c>
      <c r="B36" s="135">
        <v>101</v>
      </c>
      <c r="C36" s="57" t="s">
        <v>260</v>
      </c>
      <c r="D36" s="285">
        <v>613212</v>
      </c>
      <c r="E36" s="58" t="s">
        <v>208</v>
      </c>
      <c r="F36" s="41">
        <f t="shared" si="14"/>
        <v>18000</v>
      </c>
      <c r="G36" s="41">
        <f t="shared" si="14"/>
        <v>4207</v>
      </c>
      <c r="H36" s="41">
        <f t="shared" si="14"/>
        <v>15000</v>
      </c>
      <c r="I36" s="41">
        <v>0</v>
      </c>
      <c r="J36" s="41">
        <v>0</v>
      </c>
      <c r="K36" s="41">
        <f t="shared" si="7"/>
        <v>15000</v>
      </c>
      <c r="L36" s="284">
        <f t="shared" si="1"/>
        <v>83.333333333333343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ht="11.25" customHeight="1" x14ac:dyDescent="0.25">
      <c r="A37" s="298">
        <v>10</v>
      </c>
      <c r="B37" s="247">
        <v>101</v>
      </c>
      <c r="C37" s="299" t="s">
        <v>260</v>
      </c>
      <c r="D37" s="253">
        <v>613215</v>
      </c>
      <c r="E37" s="239" t="s">
        <v>143</v>
      </c>
      <c r="F37" s="241">
        <f>F631</f>
        <v>5000</v>
      </c>
      <c r="G37" s="241">
        <f>G631</f>
        <v>0</v>
      </c>
      <c r="H37" s="241">
        <f>H631</f>
        <v>5000</v>
      </c>
      <c r="I37" s="241">
        <v>0</v>
      </c>
      <c r="J37" s="241">
        <v>0</v>
      </c>
      <c r="K37" s="241">
        <f t="shared" si="7"/>
        <v>5000</v>
      </c>
      <c r="L37" s="300">
        <f t="shared" si="1"/>
        <v>100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ht="10.5" customHeight="1" x14ac:dyDescent="0.25">
      <c r="A38" s="280">
        <v>10</v>
      </c>
      <c r="B38" s="281">
        <v>101</v>
      </c>
      <c r="C38" s="282" t="s">
        <v>260</v>
      </c>
      <c r="D38" s="289">
        <v>613300</v>
      </c>
      <c r="E38" s="182" t="s">
        <v>207</v>
      </c>
      <c r="F38" s="186">
        <f>F40+F41+F42+F43+F44+F50+F45+F51+F39</f>
        <v>983453</v>
      </c>
      <c r="G38" s="186">
        <f>G40+G41+G42+G43+G44+G50+G45+G51+G39</f>
        <v>711232</v>
      </c>
      <c r="H38" s="186">
        <f>H40+H41+H42+H43+H44+H50+H45+H51+H39</f>
        <v>91000</v>
      </c>
      <c r="I38" s="186">
        <f>I40+I41+I42+I43+I44+I50+I45+I51+I39</f>
        <v>450000</v>
      </c>
      <c r="J38" s="186">
        <f>J40+J41+J42+J43+J44+J50+J45+J51</f>
        <v>0</v>
      </c>
      <c r="K38" s="186">
        <f>K40+K41+K42+K43+K44+K50+K45+K51+K39</f>
        <v>541000</v>
      </c>
      <c r="L38" s="288">
        <f t="shared" si="1"/>
        <v>55.01025468426046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ht="11.25" customHeight="1" x14ac:dyDescent="0.25">
      <c r="A39" s="290">
        <v>10</v>
      </c>
      <c r="B39" s="170">
        <v>101</v>
      </c>
      <c r="C39" s="291" t="s">
        <v>260</v>
      </c>
      <c r="D39" s="201">
        <v>613311</v>
      </c>
      <c r="E39" s="179" t="s">
        <v>470</v>
      </c>
      <c r="F39" s="41">
        <f>F529</f>
        <v>2000</v>
      </c>
      <c r="G39" s="41">
        <f>G529</f>
        <v>0</v>
      </c>
      <c r="H39" s="41">
        <f>H529</f>
        <v>2000</v>
      </c>
      <c r="I39" s="41">
        <f>I529</f>
        <v>0</v>
      </c>
      <c r="J39" s="41">
        <f>J529</f>
        <v>0</v>
      </c>
      <c r="K39" s="41">
        <f t="shared" si="7"/>
        <v>2000</v>
      </c>
      <c r="L39" s="284">
        <f t="shared" si="1"/>
        <v>100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ht="12" customHeight="1" x14ac:dyDescent="0.25">
      <c r="A40" s="298">
        <v>10</v>
      </c>
      <c r="B40" s="247">
        <v>101</v>
      </c>
      <c r="C40" s="299" t="s">
        <v>260</v>
      </c>
      <c r="D40" s="239">
        <v>613311</v>
      </c>
      <c r="E40" s="239" t="s">
        <v>164</v>
      </c>
      <c r="F40" s="241">
        <f t="shared" ref="F40:H41" si="15">F530</f>
        <v>10000</v>
      </c>
      <c r="G40" s="241">
        <f t="shared" si="15"/>
        <v>5233</v>
      </c>
      <c r="H40" s="241">
        <f t="shared" si="15"/>
        <v>10000</v>
      </c>
      <c r="I40" s="241">
        <v>0</v>
      </c>
      <c r="J40" s="241">
        <v>0</v>
      </c>
      <c r="K40" s="241">
        <f t="shared" si="7"/>
        <v>10000</v>
      </c>
      <c r="L40" s="300">
        <f t="shared" si="1"/>
        <v>100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ht="12" customHeight="1" x14ac:dyDescent="0.25">
      <c r="A41" s="283">
        <v>10</v>
      </c>
      <c r="B41" s="135">
        <v>101</v>
      </c>
      <c r="C41" s="57" t="s">
        <v>260</v>
      </c>
      <c r="D41" s="58">
        <v>613312</v>
      </c>
      <c r="E41" s="58" t="s">
        <v>165</v>
      </c>
      <c r="F41" s="41">
        <f t="shared" si="15"/>
        <v>5200</v>
      </c>
      <c r="G41" s="41">
        <f t="shared" si="15"/>
        <v>3765</v>
      </c>
      <c r="H41" s="41">
        <f t="shared" si="15"/>
        <v>6000</v>
      </c>
      <c r="I41" s="41">
        <v>0</v>
      </c>
      <c r="J41" s="41">
        <v>0</v>
      </c>
      <c r="K41" s="41">
        <f t="shared" si="7"/>
        <v>6000</v>
      </c>
      <c r="L41" s="284">
        <f t="shared" si="1"/>
        <v>115.38461538461537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ht="11.25" customHeight="1" x14ac:dyDescent="0.25">
      <c r="A42" s="298">
        <v>10</v>
      </c>
      <c r="B42" s="247">
        <v>101</v>
      </c>
      <c r="C42" s="299" t="s">
        <v>260</v>
      </c>
      <c r="D42" s="239">
        <v>613313</v>
      </c>
      <c r="E42" s="239" t="s">
        <v>166</v>
      </c>
      <c r="F42" s="241">
        <f>F289</f>
        <v>12000</v>
      </c>
      <c r="G42" s="241">
        <f>G289</f>
        <v>6662</v>
      </c>
      <c r="H42" s="241">
        <f>H289</f>
        <v>7000</v>
      </c>
      <c r="I42" s="241">
        <v>0</v>
      </c>
      <c r="J42" s="241">
        <v>0</v>
      </c>
      <c r="K42" s="241">
        <f t="shared" si="7"/>
        <v>7000</v>
      </c>
      <c r="L42" s="300">
        <f t="shared" si="1"/>
        <v>58.333333333333336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ht="11.25" customHeight="1" x14ac:dyDescent="0.25">
      <c r="A43" s="283">
        <v>10</v>
      </c>
      <c r="B43" s="135">
        <v>101</v>
      </c>
      <c r="C43" s="57" t="s">
        <v>260</v>
      </c>
      <c r="D43" s="58">
        <v>613314</v>
      </c>
      <c r="E43" s="58" t="s">
        <v>144</v>
      </c>
      <c r="F43" s="41">
        <f>F532</f>
        <v>45000</v>
      </c>
      <c r="G43" s="41">
        <f>G532</f>
        <v>14601</v>
      </c>
      <c r="H43" s="41">
        <f>H532</f>
        <v>45000</v>
      </c>
      <c r="I43" s="41">
        <v>0</v>
      </c>
      <c r="J43" s="41">
        <v>0</v>
      </c>
      <c r="K43" s="41">
        <f t="shared" si="7"/>
        <v>45000</v>
      </c>
      <c r="L43" s="284">
        <f t="shared" si="1"/>
        <v>100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ht="11.25" customHeight="1" x14ac:dyDescent="0.25">
      <c r="A44" s="298">
        <v>10</v>
      </c>
      <c r="B44" s="247">
        <v>101</v>
      </c>
      <c r="C44" s="299" t="s">
        <v>260</v>
      </c>
      <c r="D44" s="239">
        <v>613316</v>
      </c>
      <c r="E44" s="239" t="s">
        <v>243</v>
      </c>
      <c r="F44" s="241">
        <f>F533+F384</f>
        <v>6000</v>
      </c>
      <c r="G44" s="241">
        <f>G533+G384</f>
        <v>969</v>
      </c>
      <c r="H44" s="241">
        <f>H533+H384</f>
        <v>6000</v>
      </c>
      <c r="I44" s="241">
        <v>0</v>
      </c>
      <c r="J44" s="241">
        <v>0</v>
      </c>
      <c r="K44" s="241">
        <f t="shared" si="7"/>
        <v>6000</v>
      </c>
      <c r="L44" s="300">
        <f t="shared" si="1"/>
        <v>100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ht="11.25" customHeight="1" x14ac:dyDescent="0.25">
      <c r="A45" s="292">
        <v>10</v>
      </c>
      <c r="B45" s="293">
        <v>101</v>
      </c>
      <c r="C45" s="294" t="s">
        <v>260</v>
      </c>
      <c r="D45" s="295">
        <v>613321</v>
      </c>
      <c r="E45" s="295" t="s">
        <v>110</v>
      </c>
      <c r="F45" s="296">
        <f>F534</f>
        <v>15000</v>
      </c>
      <c r="G45" s="296">
        <f>G534</f>
        <v>7863</v>
      </c>
      <c r="H45" s="296">
        <f>H534</f>
        <v>12000</v>
      </c>
      <c r="I45" s="296">
        <v>0</v>
      </c>
      <c r="J45" s="296">
        <v>0</v>
      </c>
      <c r="K45" s="296">
        <f t="shared" si="7"/>
        <v>12000</v>
      </c>
      <c r="L45" s="297">
        <v>100</v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ht="11.25" customHeight="1" x14ac:dyDescent="0.25">
      <c r="A46" s="478" t="s">
        <v>266</v>
      </c>
      <c r="B46" s="478"/>
      <c r="C46" s="478"/>
      <c r="D46" s="489"/>
      <c r="E46" s="489"/>
      <c r="F46" s="41"/>
      <c r="G46" s="42"/>
      <c r="H46" s="41"/>
      <c r="I46" s="41"/>
      <c r="J46" s="41"/>
      <c r="K46" s="41"/>
      <c r="L46" s="5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ht="26.25" customHeight="1" x14ac:dyDescent="0.25">
      <c r="A47" s="497" t="s">
        <v>73</v>
      </c>
      <c r="B47" s="495" t="s">
        <v>257</v>
      </c>
      <c r="C47" s="495" t="s">
        <v>258</v>
      </c>
      <c r="D47" s="493" t="s">
        <v>259</v>
      </c>
      <c r="E47" s="492" t="s">
        <v>74</v>
      </c>
      <c r="F47" s="491" t="s">
        <v>579</v>
      </c>
      <c r="G47" s="491" t="s">
        <v>617</v>
      </c>
      <c r="H47" s="492" t="s">
        <v>616</v>
      </c>
      <c r="I47" s="492"/>
      <c r="J47" s="492"/>
      <c r="K47" s="492"/>
      <c r="L47" s="499" t="s">
        <v>541</v>
      </c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ht="40.5" customHeight="1" x14ac:dyDescent="0.25">
      <c r="A48" s="498"/>
      <c r="B48" s="496"/>
      <c r="C48" s="496"/>
      <c r="D48" s="494"/>
      <c r="E48" s="450"/>
      <c r="F48" s="451"/>
      <c r="G48" s="451"/>
      <c r="H48" s="380" t="s">
        <v>275</v>
      </c>
      <c r="I48" s="380" t="s">
        <v>276</v>
      </c>
      <c r="J48" s="380" t="s">
        <v>277</v>
      </c>
      <c r="K48" s="155" t="s">
        <v>278</v>
      </c>
      <c r="L48" s="500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ht="8.25" customHeight="1" x14ac:dyDescent="0.25">
      <c r="A49" s="264">
        <v>1</v>
      </c>
      <c r="B49" s="265">
        <v>2</v>
      </c>
      <c r="C49" s="265">
        <v>3</v>
      </c>
      <c r="D49" s="266">
        <v>4</v>
      </c>
      <c r="E49" s="265">
        <v>5</v>
      </c>
      <c r="F49" s="266">
        <v>6</v>
      </c>
      <c r="G49" s="266">
        <v>7</v>
      </c>
      <c r="H49" s="266">
        <v>8</v>
      </c>
      <c r="I49" s="266">
        <v>9</v>
      </c>
      <c r="J49" s="266">
        <v>10</v>
      </c>
      <c r="K49" s="266">
        <v>11</v>
      </c>
      <c r="L49" s="267">
        <v>12</v>
      </c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ht="11.25" customHeight="1" x14ac:dyDescent="0.25">
      <c r="A50" s="298">
        <v>10</v>
      </c>
      <c r="B50" s="247">
        <v>101</v>
      </c>
      <c r="C50" s="299" t="s">
        <v>260</v>
      </c>
      <c r="D50" s="239">
        <v>613324</v>
      </c>
      <c r="E50" s="239" t="s">
        <v>367</v>
      </c>
      <c r="F50" s="241">
        <f>F328</f>
        <v>885253</v>
      </c>
      <c r="G50" s="241">
        <f>G328</f>
        <v>671709</v>
      </c>
      <c r="H50" s="241">
        <f>H328</f>
        <v>0</v>
      </c>
      <c r="I50" s="241">
        <f>I328</f>
        <v>450000</v>
      </c>
      <c r="J50" s="241">
        <f>J328</f>
        <v>0</v>
      </c>
      <c r="K50" s="241">
        <f t="shared" si="7"/>
        <v>450000</v>
      </c>
      <c r="L50" s="300">
        <f t="shared" ref="L50:L94" si="16">K50/F50*100</f>
        <v>50.832925728577024</v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ht="11.25" customHeight="1" x14ac:dyDescent="0.25">
      <c r="A51" s="283">
        <v>10</v>
      </c>
      <c r="B51" s="135">
        <v>101</v>
      </c>
      <c r="C51" s="57" t="s">
        <v>260</v>
      </c>
      <c r="D51" s="58">
        <v>613327</v>
      </c>
      <c r="E51" s="58" t="s">
        <v>406</v>
      </c>
      <c r="F51" s="41">
        <f>F535</f>
        <v>3000</v>
      </c>
      <c r="G51" s="41">
        <f>G535</f>
        <v>430</v>
      </c>
      <c r="H51" s="41">
        <f>H535</f>
        <v>3000</v>
      </c>
      <c r="I51" s="41"/>
      <c r="J51" s="41"/>
      <c r="K51" s="41">
        <f t="shared" si="7"/>
        <v>3000</v>
      </c>
      <c r="L51" s="284">
        <f t="shared" si="16"/>
        <v>100</v>
      </c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ht="12" customHeight="1" x14ac:dyDescent="0.25">
      <c r="A52" s="280">
        <v>10</v>
      </c>
      <c r="B52" s="281">
        <v>101</v>
      </c>
      <c r="C52" s="282" t="s">
        <v>260</v>
      </c>
      <c r="D52" s="192">
        <v>613400</v>
      </c>
      <c r="E52" s="182" t="s">
        <v>84</v>
      </c>
      <c r="F52" s="184">
        <f t="shared" ref="F52:K52" si="17">F54+F55+F56+F57+F58+F59+F60+F53</f>
        <v>99950</v>
      </c>
      <c r="G52" s="184">
        <f t="shared" si="17"/>
        <v>17563</v>
      </c>
      <c r="H52" s="184">
        <f t="shared" si="17"/>
        <v>116720</v>
      </c>
      <c r="I52" s="184">
        <f t="shared" si="17"/>
        <v>0</v>
      </c>
      <c r="J52" s="184">
        <f t="shared" si="17"/>
        <v>0</v>
      </c>
      <c r="K52" s="184">
        <f t="shared" si="17"/>
        <v>116720</v>
      </c>
      <c r="L52" s="301">
        <f t="shared" si="16"/>
        <v>116.77838919459731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ht="12" customHeight="1" x14ac:dyDescent="0.25">
      <c r="A53" s="290">
        <v>10</v>
      </c>
      <c r="B53" s="170">
        <v>101</v>
      </c>
      <c r="C53" s="291" t="s">
        <v>260</v>
      </c>
      <c r="D53" s="170">
        <v>613400</v>
      </c>
      <c r="E53" s="179" t="s">
        <v>471</v>
      </c>
      <c r="F53" s="41">
        <f>F537</f>
        <v>3000</v>
      </c>
      <c r="G53" s="41">
        <f>G537</f>
        <v>0</v>
      </c>
      <c r="H53" s="41">
        <f>H537</f>
        <v>3000</v>
      </c>
      <c r="I53" s="41">
        <f>I537</f>
        <v>0</v>
      </c>
      <c r="J53" s="41">
        <f>J537</f>
        <v>0</v>
      </c>
      <c r="K53" s="41">
        <f>H53+I53+J53</f>
        <v>3000</v>
      </c>
      <c r="L53" s="302">
        <f t="shared" si="16"/>
        <v>100</v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ht="12" customHeight="1" x14ac:dyDescent="0.25">
      <c r="A54" s="298">
        <v>10</v>
      </c>
      <c r="B54" s="247">
        <v>101</v>
      </c>
      <c r="C54" s="299" t="s">
        <v>260</v>
      </c>
      <c r="D54" s="239">
        <v>613411</v>
      </c>
      <c r="E54" s="239" t="s">
        <v>274</v>
      </c>
      <c r="F54" s="241">
        <f t="shared" ref="F54:H55" si="18">F262+F290+F329+F385+F428+F470+F538+F632</f>
        <v>43600</v>
      </c>
      <c r="G54" s="250">
        <f t="shared" si="18"/>
        <v>5435</v>
      </c>
      <c r="H54" s="241">
        <f t="shared" si="18"/>
        <v>58000</v>
      </c>
      <c r="I54" s="241">
        <v>0</v>
      </c>
      <c r="J54" s="241">
        <v>0</v>
      </c>
      <c r="K54" s="241">
        <f>H54+I54+J54</f>
        <v>58000</v>
      </c>
      <c r="L54" s="304">
        <f t="shared" si="16"/>
        <v>133.02752293577981</v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ht="12" customHeight="1" x14ac:dyDescent="0.25">
      <c r="A55" s="283">
        <v>10</v>
      </c>
      <c r="B55" s="135">
        <v>101</v>
      </c>
      <c r="C55" s="57" t="s">
        <v>260</v>
      </c>
      <c r="D55" s="58">
        <v>613412</v>
      </c>
      <c r="E55" s="58" t="s">
        <v>245</v>
      </c>
      <c r="F55" s="41">
        <f t="shared" si="18"/>
        <v>18500</v>
      </c>
      <c r="G55" s="41">
        <f t="shared" si="18"/>
        <v>293</v>
      </c>
      <c r="H55" s="41">
        <f t="shared" si="18"/>
        <v>18720</v>
      </c>
      <c r="I55" s="41">
        <v>0</v>
      </c>
      <c r="J55" s="41">
        <v>0</v>
      </c>
      <c r="K55" s="41">
        <f t="shared" ref="K55:K127" si="19">H55+I55+J55</f>
        <v>18720</v>
      </c>
      <c r="L55" s="302">
        <f t="shared" si="16"/>
        <v>101.18918918918919</v>
      </c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ht="10.5" customHeight="1" x14ac:dyDescent="0.25">
      <c r="A56" s="298">
        <v>10</v>
      </c>
      <c r="B56" s="247">
        <v>101</v>
      </c>
      <c r="C56" s="299" t="s">
        <v>260</v>
      </c>
      <c r="D56" s="239">
        <v>613413</v>
      </c>
      <c r="E56" s="239" t="s">
        <v>244</v>
      </c>
      <c r="F56" s="241">
        <f t="shared" ref="F56:H57" si="20">F540</f>
        <v>7000</v>
      </c>
      <c r="G56" s="241">
        <f t="shared" si="20"/>
        <v>4953</v>
      </c>
      <c r="H56" s="241">
        <f t="shared" si="20"/>
        <v>7000</v>
      </c>
      <c r="I56" s="241">
        <v>0</v>
      </c>
      <c r="J56" s="241">
        <v>0</v>
      </c>
      <c r="K56" s="241">
        <f t="shared" si="19"/>
        <v>7000</v>
      </c>
      <c r="L56" s="304">
        <f t="shared" si="16"/>
        <v>100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ht="11.25" customHeight="1" x14ac:dyDescent="0.25">
      <c r="A57" s="283">
        <v>10</v>
      </c>
      <c r="B57" s="135">
        <v>101</v>
      </c>
      <c r="C57" s="57" t="s">
        <v>260</v>
      </c>
      <c r="D57" s="58">
        <v>613418</v>
      </c>
      <c r="E57" s="58" t="s">
        <v>246</v>
      </c>
      <c r="F57" s="41">
        <f t="shared" si="20"/>
        <v>8000</v>
      </c>
      <c r="G57" s="41">
        <f t="shared" si="20"/>
        <v>1972</v>
      </c>
      <c r="H57" s="41">
        <f t="shared" si="20"/>
        <v>8000</v>
      </c>
      <c r="I57" s="41">
        <v>0</v>
      </c>
      <c r="J57" s="41">
        <v>0</v>
      </c>
      <c r="K57" s="41">
        <f t="shared" si="19"/>
        <v>8000</v>
      </c>
      <c r="L57" s="302">
        <f t="shared" si="16"/>
        <v>100</v>
      </c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ht="11.25" customHeight="1" x14ac:dyDescent="0.25">
      <c r="A58" s="298">
        <v>10</v>
      </c>
      <c r="B58" s="247">
        <v>101</v>
      </c>
      <c r="C58" s="299" t="s">
        <v>260</v>
      </c>
      <c r="D58" s="239">
        <v>613481</v>
      </c>
      <c r="E58" s="239" t="s">
        <v>247</v>
      </c>
      <c r="F58" s="241">
        <f t="shared" ref="F58:K58" si="21">F542+F634+F387+F331</f>
        <v>7850</v>
      </c>
      <c r="G58" s="241">
        <f t="shared" si="21"/>
        <v>1379</v>
      </c>
      <c r="H58" s="241">
        <f t="shared" si="21"/>
        <v>7000</v>
      </c>
      <c r="I58" s="241">
        <f t="shared" si="21"/>
        <v>0</v>
      </c>
      <c r="J58" s="241">
        <f t="shared" si="21"/>
        <v>0</v>
      </c>
      <c r="K58" s="241">
        <f t="shared" si="21"/>
        <v>7000</v>
      </c>
      <c r="L58" s="304">
        <f t="shared" si="16"/>
        <v>89.171974522292999</v>
      </c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ht="10.5" customHeight="1" x14ac:dyDescent="0.25">
      <c r="A59" s="283">
        <v>10</v>
      </c>
      <c r="B59" s="135">
        <v>101</v>
      </c>
      <c r="C59" s="57" t="s">
        <v>260</v>
      </c>
      <c r="D59" s="58">
        <v>613484</v>
      </c>
      <c r="E59" s="58" t="s">
        <v>230</v>
      </c>
      <c r="F59" s="41">
        <f>F543</f>
        <v>7000</v>
      </c>
      <c r="G59" s="41">
        <f>G543</f>
        <v>3496</v>
      </c>
      <c r="H59" s="41">
        <f>H543</f>
        <v>10000</v>
      </c>
      <c r="I59" s="41">
        <v>0</v>
      </c>
      <c r="J59" s="41">
        <v>0</v>
      </c>
      <c r="K59" s="41">
        <f t="shared" si="19"/>
        <v>10000</v>
      </c>
      <c r="L59" s="302">
        <f t="shared" si="16"/>
        <v>142.85714285714286</v>
      </c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ht="10.5" customHeight="1" x14ac:dyDescent="0.25">
      <c r="A60" s="298">
        <v>10</v>
      </c>
      <c r="B60" s="247">
        <v>101</v>
      </c>
      <c r="C60" s="299" t="s">
        <v>260</v>
      </c>
      <c r="D60" s="239">
        <v>613487</v>
      </c>
      <c r="E60" s="239" t="s">
        <v>248</v>
      </c>
      <c r="F60" s="241">
        <f>F635</f>
        <v>5000</v>
      </c>
      <c r="G60" s="241">
        <f>G635</f>
        <v>35</v>
      </c>
      <c r="H60" s="241">
        <f>H635</f>
        <v>5000</v>
      </c>
      <c r="I60" s="241">
        <v>0</v>
      </c>
      <c r="J60" s="241">
        <v>0</v>
      </c>
      <c r="K60" s="241">
        <f t="shared" si="19"/>
        <v>5000</v>
      </c>
      <c r="L60" s="304">
        <f t="shared" si="16"/>
        <v>100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ht="11.25" customHeight="1" x14ac:dyDescent="0.25">
      <c r="A61" s="280">
        <v>10</v>
      </c>
      <c r="B61" s="281">
        <v>101</v>
      </c>
      <c r="C61" s="282" t="s">
        <v>260</v>
      </c>
      <c r="D61" s="192">
        <v>613500</v>
      </c>
      <c r="E61" s="182" t="s">
        <v>88</v>
      </c>
      <c r="F61" s="184">
        <f t="shared" ref="F61:K61" si="22">F63+F64+F62</f>
        <v>43500</v>
      </c>
      <c r="G61" s="184">
        <f t="shared" si="22"/>
        <v>23047</v>
      </c>
      <c r="H61" s="184">
        <f t="shared" si="22"/>
        <v>66500</v>
      </c>
      <c r="I61" s="184">
        <f t="shared" si="22"/>
        <v>0</v>
      </c>
      <c r="J61" s="184">
        <f t="shared" si="22"/>
        <v>0</v>
      </c>
      <c r="K61" s="184">
        <f t="shared" si="22"/>
        <v>66500</v>
      </c>
      <c r="L61" s="301">
        <f t="shared" si="16"/>
        <v>152.87356321839081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ht="12" customHeight="1" x14ac:dyDescent="0.25">
      <c r="A62" s="290">
        <v>10</v>
      </c>
      <c r="B62" s="170">
        <v>101</v>
      </c>
      <c r="C62" s="291" t="s">
        <v>260</v>
      </c>
      <c r="D62" s="170">
        <v>613500</v>
      </c>
      <c r="E62" s="179" t="s">
        <v>472</v>
      </c>
      <c r="F62" s="41">
        <f>F545</f>
        <v>6500</v>
      </c>
      <c r="G62" s="41">
        <f>G545</f>
        <v>2606</v>
      </c>
      <c r="H62" s="41">
        <f>H545</f>
        <v>6500</v>
      </c>
      <c r="I62" s="41">
        <f>I545</f>
        <v>0</v>
      </c>
      <c r="J62" s="41">
        <f>J545</f>
        <v>0</v>
      </c>
      <c r="K62" s="41">
        <f t="shared" si="19"/>
        <v>6500</v>
      </c>
      <c r="L62" s="302">
        <f t="shared" si="16"/>
        <v>100</v>
      </c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ht="10.5" customHeight="1" x14ac:dyDescent="0.25">
      <c r="A63" s="298">
        <v>10</v>
      </c>
      <c r="B63" s="247">
        <v>101</v>
      </c>
      <c r="C63" s="299" t="s">
        <v>260</v>
      </c>
      <c r="D63" s="239">
        <v>613510</v>
      </c>
      <c r="E63" s="239" t="s">
        <v>89</v>
      </c>
      <c r="F63" s="241">
        <f t="shared" ref="F63:H64" si="23">F546</f>
        <v>30000</v>
      </c>
      <c r="G63" s="241">
        <f t="shared" si="23"/>
        <v>19577</v>
      </c>
      <c r="H63" s="241">
        <f t="shared" si="23"/>
        <v>50000</v>
      </c>
      <c r="I63" s="241">
        <v>0</v>
      </c>
      <c r="J63" s="241">
        <v>0</v>
      </c>
      <c r="K63" s="241">
        <f t="shared" si="19"/>
        <v>50000</v>
      </c>
      <c r="L63" s="304">
        <f t="shared" si="16"/>
        <v>166.66666666666669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ht="12" customHeight="1" x14ac:dyDescent="0.25">
      <c r="A64" s="283">
        <v>10</v>
      </c>
      <c r="B64" s="135">
        <v>101</v>
      </c>
      <c r="C64" s="57" t="s">
        <v>260</v>
      </c>
      <c r="D64" s="135">
        <v>613523</v>
      </c>
      <c r="E64" s="58" t="s">
        <v>90</v>
      </c>
      <c r="F64" s="41">
        <f t="shared" si="23"/>
        <v>7000</v>
      </c>
      <c r="G64" s="41">
        <f t="shared" si="23"/>
        <v>864</v>
      </c>
      <c r="H64" s="41">
        <f t="shared" si="23"/>
        <v>10000</v>
      </c>
      <c r="I64" s="41">
        <v>0</v>
      </c>
      <c r="J64" s="41">
        <v>0</v>
      </c>
      <c r="K64" s="41">
        <f t="shared" si="19"/>
        <v>10000</v>
      </c>
      <c r="L64" s="302">
        <f t="shared" si="16"/>
        <v>142.85714285714286</v>
      </c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ht="11.25" customHeight="1" x14ac:dyDescent="0.25">
      <c r="A65" s="280">
        <v>10</v>
      </c>
      <c r="B65" s="281">
        <v>101</v>
      </c>
      <c r="C65" s="282" t="s">
        <v>260</v>
      </c>
      <c r="D65" s="192">
        <v>613600</v>
      </c>
      <c r="E65" s="182" t="s">
        <v>91</v>
      </c>
      <c r="F65" s="184">
        <f>F66</f>
        <v>9200</v>
      </c>
      <c r="G65" s="184">
        <f>G66</f>
        <v>6628</v>
      </c>
      <c r="H65" s="184">
        <f>H66</f>
        <v>8000</v>
      </c>
      <c r="I65" s="184">
        <f>I66</f>
        <v>0</v>
      </c>
      <c r="J65" s="184">
        <f>J66</f>
        <v>0</v>
      </c>
      <c r="K65" s="184">
        <f t="shared" si="19"/>
        <v>8000</v>
      </c>
      <c r="L65" s="301">
        <f t="shared" si="16"/>
        <v>86.956521739130437</v>
      </c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ht="12" customHeight="1" x14ac:dyDescent="0.25">
      <c r="A66" s="283">
        <v>10</v>
      </c>
      <c r="B66" s="135">
        <v>101</v>
      </c>
      <c r="C66" s="57" t="s">
        <v>260</v>
      </c>
      <c r="D66" s="135">
        <v>613611</v>
      </c>
      <c r="E66" s="58" t="s">
        <v>92</v>
      </c>
      <c r="F66" s="41">
        <f>F549</f>
        <v>9200</v>
      </c>
      <c r="G66" s="41">
        <f>G549</f>
        <v>6628</v>
      </c>
      <c r="H66" s="41">
        <f>H549</f>
        <v>8000</v>
      </c>
      <c r="I66" s="41">
        <v>0</v>
      </c>
      <c r="J66" s="41">
        <v>0</v>
      </c>
      <c r="K66" s="41">
        <f t="shared" si="19"/>
        <v>8000</v>
      </c>
      <c r="L66" s="302">
        <f t="shared" si="16"/>
        <v>86.956521739130437</v>
      </c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ht="11.25" customHeight="1" x14ac:dyDescent="0.25">
      <c r="A67" s="280">
        <v>10</v>
      </c>
      <c r="B67" s="281">
        <v>101</v>
      </c>
      <c r="C67" s="282" t="s">
        <v>260</v>
      </c>
      <c r="D67" s="192">
        <v>613700</v>
      </c>
      <c r="E67" s="182" t="s">
        <v>93</v>
      </c>
      <c r="F67" s="184">
        <f>F69+F70+F71+F72+F73+F74+F75+F76+F77+F78+F79+F68</f>
        <v>2856860</v>
      </c>
      <c r="G67" s="184">
        <f t="shared" ref="G67:K67" si="24">G69+G70+G71+G72+G73+G74+G75+G76+G77+G78+G79+G68</f>
        <v>2056279</v>
      </c>
      <c r="H67" s="184">
        <f t="shared" si="24"/>
        <v>110500</v>
      </c>
      <c r="I67" s="184">
        <f t="shared" si="24"/>
        <v>1480000</v>
      </c>
      <c r="J67" s="184">
        <f t="shared" si="24"/>
        <v>26400</v>
      </c>
      <c r="K67" s="184">
        <f t="shared" si="24"/>
        <v>1616900</v>
      </c>
      <c r="L67" s="301">
        <f t="shared" si="16"/>
        <v>56.597103113208206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ht="11.25" customHeight="1" x14ac:dyDescent="0.25">
      <c r="A68" s="290">
        <v>10</v>
      </c>
      <c r="B68" s="170">
        <v>101</v>
      </c>
      <c r="C68" s="291" t="s">
        <v>260</v>
      </c>
      <c r="D68" s="170">
        <v>613700</v>
      </c>
      <c r="E68" s="179" t="s">
        <v>473</v>
      </c>
      <c r="F68" s="41">
        <f>F551</f>
        <v>5000</v>
      </c>
      <c r="G68" s="41">
        <f>G551</f>
        <v>0</v>
      </c>
      <c r="H68" s="41">
        <f>H551</f>
        <v>5000</v>
      </c>
      <c r="I68" s="41">
        <f>I551</f>
        <v>0</v>
      </c>
      <c r="J68" s="41">
        <f>J551</f>
        <v>0</v>
      </c>
      <c r="K68" s="41">
        <f t="shared" si="19"/>
        <v>5000</v>
      </c>
      <c r="L68" s="302">
        <f t="shared" si="16"/>
        <v>100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ht="12" customHeight="1" x14ac:dyDescent="0.25">
      <c r="A69" s="298">
        <v>10</v>
      </c>
      <c r="B69" s="247">
        <v>101</v>
      </c>
      <c r="C69" s="299" t="s">
        <v>260</v>
      </c>
      <c r="D69" s="247">
        <v>613711</v>
      </c>
      <c r="E69" s="239" t="s">
        <v>249</v>
      </c>
      <c r="F69" s="241">
        <f t="shared" ref="F69:H70" si="25">F552</f>
        <v>10000</v>
      </c>
      <c r="G69" s="241">
        <f t="shared" si="25"/>
        <v>1236</v>
      </c>
      <c r="H69" s="241">
        <f t="shared" si="25"/>
        <v>10000</v>
      </c>
      <c r="I69" s="241"/>
      <c r="J69" s="241">
        <v>0</v>
      </c>
      <c r="K69" s="241">
        <f t="shared" si="19"/>
        <v>10000</v>
      </c>
      <c r="L69" s="304">
        <f t="shared" si="16"/>
        <v>100</v>
      </c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ht="10.5" customHeight="1" x14ac:dyDescent="0.25">
      <c r="A70" s="283">
        <v>10</v>
      </c>
      <c r="B70" s="135">
        <v>101</v>
      </c>
      <c r="C70" s="57" t="s">
        <v>260</v>
      </c>
      <c r="D70" s="135">
        <v>613712</v>
      </c>
      <c r="E70" s="58" t="s">
        <v>250</v>
      </c>
      <c r="F70" s="41">
        <f t="shared" si="25"/>
        <v>5000</v>
      </c>
      <c r="G70" s="41">
        <f t="shared" si="25"/>
        <v>1041</v>
      </c>
      <c r="H70" s="41">
        <f t="shared" si="25"/>
        <v>15000</v>
      </c>
      <c r="I70" s="41"/>
      <c r="J70" s="41">
        <v>0</v>
      </c>
      <c r="K70" s="41">
        <f t="shared" si="19"/>
        <v>15000</v>
      </c>
      <c r="L70" s="302">
        <f t="shared" si="16"/>
        <v>300</v>
      </c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ht="12" customHeight="1" x14ac:dyDescent="0.25">
      <c r="A71" s="298">
        <v>10</v>
      </c>
      <c r="B71" s="247">
        <v>101</v>
      </c>
      <c r="C71" s="299" t="s">
        <v>260</v>
      </c>
      <c r="D71" s="247">
        <v>613713</v>
      </c>
      <c r="E71" s="239" t="s">
        <v>251</v>
      </c>
      <c r="F71" s="241">
        <f>F554</f>
        <v>20000</v>
      </c>
      <c r="G71" s="241">
        <f t="shared" ref="G71:H71" si="26">G554</f>
        <v>2941</v>
      </c>
      <c r="H71" s="241">
        <f t="shared" si="26"/>
        <v>20000</v>
      </c>
      <c r="I71" s="241"/>
      <c r="J71" s="241">
        <v>0</v>
      </c>
      <c r="K71" s="241">
        <f t="shared" si="19"/>
        <v>20000</v>
      </c>
      <c r="L71" s="304">
        <f t="shared" si="16"/>
        <v>100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ht="12" customHeight="1" x14ac:dyDescent="0.25">
      <c r="A72" s="283">
        <v>10</v>
      </c>
      <c r="B72" s="135">
        <v>101</v>
      </c>
      <c r="C72" s="57" t="s">
        <v>260</v>
      </c>
      <c r="D72" s="135">
        <v>613721</v>
      </c>
      <c r="E72" s="58" t="s">
        <v>167</v>
      </c>
      <c r="F72" s="41">
        <f>F555+F472+F292</f>
        <v>10000</v>
      </c>
      <c r="G72" s="41">
        <f>G555+G472+G292</f>
        <v>0</v>
      </c>
      <c r="H72" s="41">
        <f>H555+H472+H292</f>
        <v>7000</v>
      </c>
      <c r="I72" s="41">
        <f>I555+I472+I292</f>
        <v>0</v>
      </c>
      <c r="J72" s="41">
        <f t="shared" ref="J72:K72" si="27">J555+J472</f>
        <v>0</v>
      </c>
      <c r="K72" s="41">
        <f t="shared" si="27"/>
        <v>7000</v>
      </c>
      <c r="L72" s="302">
        <f t="shared" si="16"/>
        <v>70</v>
      </c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ht="11.25" customHeight="1" x14ac:dyDescent="0.25">
      <c r="A73" s="298">
        <v>10</v>
      </c>
      <c r="B73" s="247">
        <v>101</v>
      </c>
      <c r="C73" s="299" t="s">
        <v>260</v>
      </c>
      <c r="D73" s="247">
        <v>613722</v>
      </c>
      <c r="E73" s="239" t="s">
        <v>168</v>
      </c>
      <c r="F73" s="241">
        <f>F430+F637+F556+F388</f>
        <v>17500</v>
      </c>
      <c r="G73" s="241">
        <f>G430+G637+G556+G388</f>
        <v>14334</v>
      </c>
      <c r="H73" s="241">
        <f>H430+H637+H556+H388</f>
        <v>23500</v>
      </c>
      <c r="I73" s="241"/>
      <c r="J73" s="241">
        <v>0</v>
      </c>
      <c r="K73" s="241">
        <f t="shared" si="19"/>
        <v>23500</v>
      </c>
      <c r="L73" s="304">
        <f t="shared" si="16"/>
        <v>134.28571428571428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ht="12" customHeight="1" x14ac:dyDescent="0.25">
      <c r="A74" s="283">
        <v>10</v>
      </c>
      <c r="B74" s="135">
        <v>101</v>
      </c>
      <c r="C74" s="57" t="s">
        <v>260</v>
      </c>
      <c r="D74" s="135">
        <v>613723</v>
      </c>
      <c r="E74" s="58" t="s">
        <v>169</v>
      </c>
      <c r="F74" s="41">
        <f>F557</f>
        <v>40000</v>
      </c>
      <c r="G74" s="41">
        <f>G557</f>
        <v>11469</v>
      </c>
      <c r="H74" s="41">
        <f>H557</f>
        <v>30000</v>
      </c>
      <c r="I74" s="41"/>
      <c r="J74" s="41">
        <v>0</v>
      </c>
      <c r="K74" s="41">
        <f t="shared" si="19"/>
        <v>30000</v>
      </c>
      <c r="L74" s="302">
        <f t="shared" si="16"/>
        <v>75</v>
      </c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ht="12.75" customHeight="1" x14ac:dyDescent="0.25">
      <c r="A75" s="298">
        <v>10</v>
      </c>
      <c r="B75" s="247">
        <v>101</v>
      </c>
      <c r="C75" s="299" t="s">
        <v>260</v>
      </c>
      <c r="D75" s="247" t="s">
        <v>521</v>
      </c>
      <c r="E75" s="239" t="s">
        <v>170</v>
      </c>
      <c r="F75" s="241">
        <f t="shared" ref="F75:J79" si="28">F332</f>
        <v>800000</v>
      </c>
      <c r="G75" s="241">
        <f t="shared" si="28"/>
        <v>600000</v>
      </c>
      <c r="H75" s="241">
        <f t="shared" si="28"/>
        <v>0</v>
      </c>
      <c r="I75" s="241">
        <f t="shared" si="28"/>
        <v>500000</v>
      </c>
      <c r="J75" s="241">
        <f t="shared" si="28"/>
        <v>0</v>
      </c>
      <c r="K75" s="241">
        <f t="shared" si="19"/>
        <v>500000</v>
      </c>
      <c r="L75" s="304">
        <f t="shared" si="16"/>
        <v>62.5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ht="11.25" customHeight="1" x14ac:dyDescent="0.25">
      <c r="A76" s="283">
        <v>10</v>
      </c>
      <c r="B76" s="135">
        <v>101</v>
      </c>
      <c r="C76" s="57" t="s">
        <v>260</v>
      </c>
      <c r="D76" s="135" t="s">
        <v>522</v>
      </c>
      <c r="E76" s="58" t="s">
        <v>171</v>
      </c>
      <c r="F76" s="41">
        <f t="shared" si="28"/>
        <v>690264</v>
      </c>
      <c r="G76" s="41">
        <f t="shared" si="28"/>
        <v>510678</v>
      </c>
      <c r="H76" s="41">
        <f t="shared" si="28"/>
        <v>0</v>
      </c>
      <c r="I76" s="41">
        <f t="shared" si="28"/>
        <v>480000</v>
      </c>
      <c r="J76" s="41">
        <f t="shared" si="28"/>
        <v>0</v>
      </c>
      <c r="K76" s="41">
        <f t="shared" si="19"/>
        <v>480000</v>
      </c>
      <c r="L76" s="302">
        <f t="shared" si="16"/>
        <v>69.538611313932066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ht="11.25" customHeight="1" x14ac:dyDescent="0.25">
      <c r="A77" s="298">
        <v>10</v>
      </c>
      <c r="B77" s="247">
        <v>101</v>
      </c>
      <c r="C77" s="299" t="s">
        <v>260</v>
      </c>
      <c r="D77" s="247" t="s">
        <v>523</v>
      </c>
      <c r="E77" s="239" t="s">
        <v>172</v>
      </c>
      <c r="F77" s="241">
        <f t="shared" si="28"/>
        <v>221894</v>
      </c>
      <c r="G77" s="241">
        <f t="shared" si="28"/>
        <v>166421</v>
      </c>
      <c r="H77" s="241">
        <f t="shared" si="28"/>
        <v>0</v>
      </c>
      <c r="I77" s="241">
        <f t="shared" si="28"/>
        <v>100000</v>
      </c>
      <c r="J77" s="241">
        <f t="shared" si="28"/>
        <v>0</v>
      </c>
      <c r="K77" s="241">
        <f t="shared" si="19"/>
        <v>100000</v>
      </c>
      <c r="L77" s="304">
        <f t="shared" si="16"/>
        <v>45.0665633140148</v>
      </c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ht="12" customHeight="1" x14ac:dyDescent="0.25">
      <c r="A78" s="283">
        <v>10</v>
      </c>
      <c r="B78" s="135">
        <v>101</v>
      </c>
      <c r="C78" s="57" t="s">
        <v>260</v>
      </c>
      <c r="D78" s="135">
        <v>613726</v>
      </c>
      <c r="E78" s="58" t="s">
        <v>389</v>
      </c>
      <c r="F78" s="41">
        <f t="shared" si="28"/>
        <v>689865</v>
      </c>
      <c r="G78" s="41">
        <f t="shared" si="28"/>
        <v>487656</v>
      </c>
      <c r="H78" s="41">
        <f t="shared" si="28"/>
        <v>0</v>
      </c>
      <c r="I78" s="41">
        <f t="shared" si="28"/>
        <v>300000</v>
      </c>
      <c r="J78" s="41">
        <f t="shared" si="28"/>
        <v>26400</v>
      </c>
      <c r="K78" s="41">
        <f t="shared" si="19"/>
        <v>326400</v>
      </c>
      <c r="L78" s="302">
        <f t="shared" si="16"/>
        <v>47.313604835728725</v>
      </c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ht="12" customHeight="1" x14ac:dyDescent="0.25">
      <c r="A79" s="298">
        <v>10</v>
      </c>
      <c r="B79" s="247">
        <v>101</v>
      </c>
      <c r="C79" s="299" t="s">
        <v>260</v>
      </c>
      <c r="D79" s="247">
        <v>613727</v>
      </c>
      <c r="E79" s="239" t="s">
        <v>281</v>
      </c>
      <c r="F79" s="241">
        <f t="shared" si="28"/>
        <v>347337</v>
      </c>
      <c r="G79" s="241">
        <f t="shared" si="28"/>
        <v>260503</v>
      </c>
      <c r="H79" s="241">
        <f t="shared" si="28"/>
        <v>0</v>
      </c>
      <c r="I79" s="241">
        <f t="shared" si="28"/>
        <v>100000</v>
      </c>
      <c r="J79" s="241">
        <f t="shared" si="28"/>
        <v>0</v>
      </c>
      <c r="K79" s="241">
        <f t="shared" si="19"/>
        <v>100000</v>
      </c>
      <c r="L79" s="304">
        <f t="shared" si="16"/>
        <v>28.790483017933592</v>
      </c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ht="18.75" customHeight="1" x14ac:dyDescent="0.25">
      <c r="A80" s="280">
        <v>10</v>
      </c>
      <c r="B80" s="281">
        <v>101</v>
      </c>
      <c r="C80" s="282" t="s">
        <v>260</v>
      </c>
      <c r="D80" s="192">
        <v>613800</v>
      </c>
      <c r="E80" s="303" t="s">
        <v>96</v>
      </c>
      <c r="F80" s="184">
        <f>F81+F82+F83+F84</f>
        <v>18000</v>
      </c>
      <c r="G80" s="184">
        <f>G81+G82+G83+G84</f>
        <v>2863</v>
      </c>
      <c r="H80" s="184">
        <f>H81+H82+H83+H84</f>
        <v>21500</v>
      </c>
      <c r="I80" s="184">
        <f>I81+I82+I83+I84</f>
        <v>0</v>
      </c>
      <c r="J80" s="184">
        <f>J81+J82+J83+J84</f>
        <v>0</v>
      </c>
      <c r="K80" s="184">
        <f t="shared" si="19"/>
        <v>21500</v>
      </c>
      <c r="L80" s="301">
        <f t="shared" si="16"/>
        <v>119.44444444444444</v>
      </c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ht="11.25" customHeight="1" x14ac:dyDescent="0.25">
      <c r="A81" s="283">
        <v>10</v>
      </c>
      <c r="B81" s="135">
        <v>101</v>
      </c>
      <c r="C81" s="57" t="s">
        <v>260</v>
      </c>
      <c r="D81" s="58">
        <v>613811</v>
      </c>
      <c r="E81" s="58" t="s">
        <v>145</v>
      </c>
      <c r="F81" s="41">
        <f t="shared" ref="F81:H83" si="29">F559</f>
        <v>1000</v>
      </c>
      <c r="G81" s="41">
        <f t="shared" si="29"/>
        <v>0</v>
      </c>
      <c r="H81" s="41">
        <f t="shared" si="29"/>
        <v>1000</v>
      </c>
      <c r="I81" s="41">
        <v>0</v>
      </c>
      <c r="J81" s="41">
        <v>0</v>
      </c>
      <c r="K81" s="41">
        <f t="shared" si="19"/>
        <v>1000</v>
      </c>
      <c r="L81" s="302">
        <f t="shared" si="16"/>
        <v>100</v>
      </c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ht="12.75" customHeight="1" x14ac:dyDescent="0.25">
      <c r="A82" s="298">
        <v>10</v>
      </c>
      <c r="B82" s="247">
        <v>101</v>
      </c>
      <c r="C82" s="299" t="s">
        <v>260</v>
      </c>
      <c r="D82" s="239">
        <v>613813</v>
      </c>
      <c r="E82" s="239" t="s">
        <v>146</v>
      </c>
      <c r="F82" s="241">
        <f t="shared" si="29"/>
        <v>7000</v>
      </c>
      <c r="G82" s="241">
        <f t="shared" si="29"/>
        <v>292</v>
      </c>
      <c r="H82" s="241">
        <f t="shared" si="29"/>
        <v>12000</v>
      </c>
      <c r="I82" s="241">
        <v>0</v>
      </c>
      <c r="J82" s="241">
        <v>0</v>
      </c>
      <c r="K82" s="241">
        <f t="shared" si="19"/>
        <v>12000</v>
      </c>
      <c r="L82" s="304">
        <f t="shared" si="16"/>
        <v>171.42857142857142</v>
      </c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ht="11.25" customHeight="1" x14ac:dyDescent="0.25">
      <c r="A83" s="283">
        <v>10</v>
      </c>
      <c r="B83" s="135">
        <v>101</v>
      </c>
      <c r="C83" s="57" t="s">
        <v>260</v>
      </c>
      <c r="D83" s="58">
        <v>613814</v>
      </c>
      <c r="E83" s="58" t="s">
        <v>97</v>
      </c>
      <c r="F83" s="41">
        <f t="shared" si="29"/>
        <v>4000</v>
      </c>
      <c r="G83" s="41">
        <f t="shared" si="29"/>
        <v>0</v>
      </c>
      <c r="H83" s="41">
        <f t="shared" si="29"/>
        <v>4000</v>
      </c>
      <c r="I83" s="41">
        <v>0</v>
      </c>
      <c r="J83" s="41">
        <v>0</v>
      </c>
      <c r="K83" s="41">
        <f t="shared" si="19"/>
        <v>4000</v>
      </c>
      <c r="L83" s="302">
        <f t="shared" si="16"/>
        <v>100</v>
      </c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ht="12" customHeight="1" x14ac:dyDescent="0.25">
      <c r="A84" s="298">
        <v>10</v>
      </c>
      <c r="B84" s="247">
        <v>101</v>
      </c>
      <c r="C84" s="299" t="s">
        <v>260</v>
      </c>
      <c r="D84" s="239">
        <v>613820</v>
      </c>
      <c r="E84" s="239" t="s">
        <v>98</v>
      </c>
      <c r="F84" s="241">
        <f>F431</f>
        <v>6000</v>
      </c>
      <c r="G84" s="241">
        <f>G431</f>
        <v>2571</v>
      </c>
      <c r="H84" s="241">
        <f>H431</f>
        <v>4500</v>
      </c>
      <c r="I84" s="241">
        <v>0</v>
      </c>
      <c r="J84" s="241">
        <v>0</v>
      </c>
      <c r="K84" s="241">
        <f t="shared" si="19"/>
        <v>4500</v>
      </c>
      <c r="L84" s="304">
        <f t="shared" si="16"/>
        <v>75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ht="11.25" customHeight="1" x14ac:dyDescent="0.25">
      <c r="A85" s="280">
        <v>10</v>
      </c>
      <c r="B85" s="281">
        <v>101</v>
      </c>
      <c r="C85" s="282" t="s">
        <v>260</v>
      </c>
      <c r="D85" s="192">
        <v>613900</v>
      </c>
      <c r="E85" s="182" t="s">
        <v>99</v>
      </c>
      <c r="F85" s="184">
        <f>F87+F89+F88+F95+F98+F99+F100+F101+F104+F105+F106+F107+F108+F109+F110+F114+F97+F111+F102+F86+F96+F94+F103+F112+F113</f>
        <v>1224821</v>
      </c>
      <c r="G85" s="184">
        <f>G87+G89+G95+G99+G100+G102+G103+G104+G105+G106+G111++G112+G113</f>
        <v>624013</v>
      </c>
      <c r="H85" s="184">
        <f t="shared" ref="H85:K85" si="30">H87+H89+H88+H95+H98+H99+H100+H101+H104+H105+H106+H107+H108+H109+H110+H114+H97+H111+H102+H86+H96+H94+H103+H112+H113</f>
        <v>861133</v>
      </c>
      <c r="I85" s="184">
        <f t="shared" si="30"/>
        <v>102187</v>
      </c>
      <c r="J85" s="184">
        <f t="shared" si="30"/>
        <v>77500</v>
      </c>
      <c r="K85" s="184">
        <f t="shared" si="30"/>
        <v>1040820</v>
      </c>
      <c r="L85" s="301">
        <f t="shared" si="16"/>
        <v>84.977315052566865</v>
      </c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ht="11.25" customHeight="1" x14ac:dyDescent="0.25">
      <c r="A86" s="290">
        <v>10</v>
      </c>
      <c r="B86" s="170">
        <v>101</v>
      </c>
      <c r="C86" s="291" t="s">
        <v>260</v>
      </c>
      <c r="D86" s="170">
        <v>613900</v>
      </c>
      <c r="E86" s="179" t="s">
        <v>474</v>
      </c>
      <c r="F86" s="41">
        <f>F563</f>
        <v>5000</v>
      </c>
      <c r="G86" s="41">
        <f>G563</f>
        <v>0</v>
      </c>
      <c r="H86" s="41">
        <f>H563</f>
        <v>5000</v>
      </c>
      <c r="I86" s="41">
        <f>I563</f>
        <v>0</v>
      </c>
      <c r="J86" s="41">
        <f>J563</f>
        <v>0</v>
      </c>
      <c r="K86" s="41">
        <f t="shared" si="19"/>
        <v>5000</v>
      </c>
      <c r="L86" s="302">
        <f t="shared" si="16"/>
        <v>100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ht="12" customHeight="1" x14ac:dyDescent="0.25">
      <c r="A87" s="298">
        <v>10</v>
      </c>
      <c r="B87" s="247">
        <v>101</v>
      </c>
      <c r="C87" s="299" t="s">
        <v>260</v>
      </c>
      <c r="D87" s="247">
        <v>613911</v>
      </c>
      <c r="E87" s="239" t="s">
        <v>147</v>
      </c>
      <c r="F87" s="241">
        <f t="shared" ref="F87:H88" si="31">F564</f>
        <v>10000</v>
      </c>
      <c r="G87" s="241">
        <f t="shared" si="31"/>
        <v>6161</v>
      </c>
      <c r="H87" s="241">
        <f t="shared" si="31"/>
        <v>10000</v>
      </c>
      <c r="I87" s="241">
        <v>0</v>
      </c>
      <c r="J87" s="241">
        <v>0</v>
      </c>
      <c r="K87" s="241">
        <f t="shared" si="19"/>
        <v>10000</v>
      </c>
      <c r="L87" s="304">
        <f t="shared" si="16"/>
        <v>100</v>
      </c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ht="12" customHeight="1" x14ac:dyDescent="0.25">
      <c r="A88" s="283">
        <v>10</v>
      </c>
      <c r="B88" s="135">
        <v>101</v>
      </c>
      <c r="C88" s="57" t="s">
        <v>260</v>
      </c>
      <c r="D88" s="135">
        <v>613912</v>
      </c>
      <c r="E88" s="58" t="s">
        <v>252</v>
      </c>
      <c r="F88" s="41">
        <f t="shared" si="31"/>
        <v>15000</v>
      </c>
      <c r="G88" s="41">
        <f t="shared" si="31"/>
        <v>0</v>
      </c>
      <c r="H88" s="41">
        <f t="shared" si="31"/>
        <v>15000</v>
      </c>
      <c r="I88" s="41"/>
      <c r="J88" s="41"/>
      <c r="K88" s="41">
        <f t="shared" si="19"/>
        <v>15000</v>
      </c>
      <c r="L88" s="302">
        <f t="shared" si="16"/>
        <v>100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ht="11.25" customHeight="1" x14ac:dyDescent="0.25">
      <c r="A89" s="305">
        <v>10</v>
      </c>
      <c r="B89" s="306">
        <v>101</v>
      </c>
      <c r="C89" s="307" t="s">
        <v>260</v>
      </c>
      <c r="D89" s="306">
        <v>613914</v>
      </c>
      <c r="E89" s="308" t="s">
        <v>100</v>
      </c>
      <c r="F89" s="309">
        <f t="shared" ref="F89:K89" si="32">F264+F293+F337+F566</f>
        <v>20000</v>
      </c>
      <c r="G89" s="309">
        <f t="shared" si="32"/>
        <v>5861</v>
      </c>
      <c r="H89" s="309">
        <f t="shared" si="32"/>
        <v>22500</v>
      </c>
      <c r="I89" s="309">
        <f t="shared" si="32"/>
        <v>0</v>
      </c>
      <c r="J89" s="309">
        <f t="shared" si="32"/>
        <v>0</v>
      </c>
      <c r="K89" s="309">
        <f t="shared" si="32"/>
        <v>22500</v>
      </c>
      <c r="L89" s="310">
        <f t="shared" si="16"/>
        <v>112.5</v>
      </c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ht="11.25" customHeight="1" x14ac:dyDescent="0.25">
      <c r="A90" s="478" t="s">
        <v>266</v>
      </c>
      <c r="B90" s="478"/>
      <c r="C90" s="478"/>
      <c r="D90" s="489"/>
      <c r="E90" s="489"/>
      <c r="F90" s="41"/>
      <c r="G90" s="42"/>
      <c r="H90" s="41"/>
      <c r="I90" s="41"/>
      <c r="J90" s="41"/>
      <c r="K90" s="41"/>
      <c r="L90" s="5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ht="23.25" customHeight="1" x14ac:dyDescent="0.25">
      <c r="A91" s="497" t="s">
        <v>73</v>
      </c>
      <c r="B91" s="495" t="s">
        <v>257</v>
      </c>
      <c r="C91" s="495" t="s">
        <v>258</v>
      </c>
      <c r="D91" s="493" t="s">
        <v>259</v>
      </c>
      <c r="E91" s="492" t="s">
        <v>74</v>
      </c>
      <c r="F91" s="491" t="s">
        <v>579</v>
      </c>
      <c r="G91" s="491" t="s">
        <v>617</v>
      </c>
      <c r="H91" s="492" t="s">
        <v>616</v>
      </c>
      <c r="I91" s="492"/>
      <c r="J91" s="492"/>
      <c r="K91" s="492"/>
      <c r="L91" s="499" t="s">
        <v>541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ht="40.5" customHeight="1" x14ac:dyDescent="0.25">
      <c r="A92" s="498"/>
      <c r="B92" s="496"/>
      <c r="C92" s="496"/>
      <c r="D92" s="494"/>
      <c r="E92" s="450"/>
      <c r="F92" s="451"/>
      <c r="G92" s="451"/>
      <c r="H92" s="380" t="s">
        <v>275</v>
      </c>
      <c r="I92" s="380" t="s">
        <v>276</v>
      </c>
      <c r="J92" s="380" t="s">
        <v>277</v>
      </c>
      <c r="K92" s="155" t="s">
        <v>278</v>
      </c>
      <c r="L92" s="500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ht="8.25" customHeight="1" x14ac:dyDescent="0.25">
      <c r="A93" s="264">
        <v>1</v>
      </c>
      <c r="B93" s="265">
        <v>2</v>
      </c>
      <c r="C93" s="265">
        <v>3</v>
      </c>
      <c r="D93" s="266">
        <v>4</v>
      </c>
      <c r="E93" s="265">
        <v>5</v>
      </c>
      <c r="F93" s="266">
        <v>6</v>
      </c>
      <c r="G93" s="266">
        <v>7</v>
      </c>
      <c r="H93" s="266">
        <v>8</v>
      </c>
      <c r="I93" s="266">
        <v>9</v>
      </c>
      <c r="J93" s="266">
        <v>10</v>
      </c>
      <c r="K93" s="266">
        <v>11</v>
      </c>
      <c r="L93" s="267">
        <v>12</v>
      </c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ht="11.25" customHeight="1" x14ac:dyDescent="0.25">
      <c r="A94" s="283">
        <v>10</v>
      </c>
      <c r="B94" s="135">
        <v>101</v>
      </c>
      <c r="C94" s="57" t="s">
        <v>260</v>
      </c>
      <c r="D94" s="135" t="s">
        <v>532</v>
      </c>
      <c r="E94" s="58" t="s">
        <v>533</v>
      </c>
      <c r="F94" s="41">
        <f t="shared" ref="F94:K94" si="33">F567</f>
        <v>7000</v>
      </c>
      <c r="G94" s="41">
        <f t="shared" si="33"/>
        <v>0</v>
      </c>
      <c r="H94" s="41">
        <f t="shared" si="33"/>
        <v>7000</v>
      </c>
      <c r="I94" s="41">
        <f t="shared" si="33"/>
        <v>0</v>
      </c>
      <c r="J94" s="41">
        <f t="shared" si="33"/>
        <v>0</v>
      </c>
      <c r="K94" s="41">
        <f t="shared" si="33"/>
        <v>7000</v>
      </c>
      <c r="L94" s="302">
        <f t="shared" si="16"/>
        <v>100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ht="10.5" customHeight="1" x14ac:dyDescent="0.25">
      <c r="A95" s="283">
        <v>10</v>
      </c>
      <c r="B95" s="135">
        <v>101</v>
      </c>
      <c r="C95" s="57" t="s">
        <v>260</v>
      </c>
      <c r="D95" s="135">
        <v>613920</v>
      </c>
      <c r="E95" s="58" t="s">
        <v>216</v>
      </c>
      <c r="F95" s="41">
        <f>F338+F432+F473+F568+F389+F638</f>
        <v>8200</v>
      </c>
      <c r="G95" s="41">
        <f>G338+G432+G473+G568+G389+G638</f>
        <v>2380</v>
      </c>
      <c r="H95" s="41">
        <f>H338+H432+H473+H568+H389+H638</f>
        <v>10500</v>
      </c>
      <c r="I95" s="41"/>
      <c r="J95" s="41"/>
      <c r="K95" s="41">
        <f t="shared" si="19"/>
        <v>10500</v>
      </c>
      <c r="L95" s="302">
        <f t="shared" ref="L95:L142" si="34">K95/F95*100</f>
        <v>128.04878048780489</v>
      </c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ht="10.5" customHeight="1" x14ac:dyDescent="0.25">
      <c r="A96" s="298">
        <v>10</v>
      </c>
      <c r="B96" s="247">
        <v>101</v>
      </c>
      <c r="C96" s="299" t="s">
        <v>260</v>
      </c>
      <c r="D96" s="247">
        <v>613931</v>
      </c>
      <c r="E96" s="239" t="s">
        <v>531</v>
      </c>
      <c r="F96" s="241">
        <f t="shared" ref="F96:K96" si="35">F433</f>
        <v>2000</v>
      </c>
      <c r="G96" s="241">
        <f t="shared" si="35"/>
        <v>0</v>
      </c>
      <c r="H96" s="241">
        <f t="shared" si="35"/>
        <v>0</v>
      </c>
      <c r="I96" s="241">
        <f t="shared" si="35"/>
        <v>0</v>
      </c>
      <c r="J96" s="241">
        <f t="shared" si="35"/>
        <v>0</v>
      </c>
      <c r="K96" s="241">
        <f t="shared" si="35"/>
        <v>0</v>
      </c>
      <c r="L96" s="304">
        <f t="shared" si="34"/>
        <v>0</v>
      </c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ht="10.5" customHeight="1" x14ac:dyDescent="0.25">
      <c r="A97" s="283">
        <v>10</v>
      </c>
      <c r="B97" s="135">
        <v>101</v>
      </c>
      <c r="C97" s="57" t="s">
        <v>260</v>
      </c>
      <c r="D97" s="135">
        <v>613934</v>
      </c>
      <c r="E97" s="58" t="s">
        <v>322</v>
      </c>
      <c r="F97" s="41">
        <f>F569</f>
        <v>20000</v>
      </c>
      <c r="G97" s="41">
        <f>G569</f>
        <v>0</v>
      </c>
      <c r="H97" s="41">
        <f>H569</f>
        <v>20000</v>
      </c>
      <c r="I97" s="41"/>
      <c r="J97" s="41"/>
      <c r="K97" s="41">
        <f t="shared" si="19"/>
        <v>20000</v>
      </c>
      <c r="L97" s="302">
        <f t="shared" si="34"/>
        <v>100</v>
      </c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ht="10.5" customHeight="1" x14ac:dyDescent="0.25">
      <c r="A98" s="298">
        <v>10</v>
      </c>
      <c r="B98" s="247">
        <v>101</v>
      </c>
      <c r="C98" s="299" t="s">
        <v>260</v>
      </c>
      <c r="D98" s="239">
        <v>613960</v>
      </c>
      <c r="E98" s="239" t="s">
        <v>253</v>
      </c>
      <c r="F98" s="241">
        <f>F434</f>
        <v>10000</v>
      </c>
      <c r="G98" s="241" t="str">
        <f>G434</f>
        <v>,</v>
      </c>
      <c r="H98" s="241">
        <f>H434</f>
        <v>10000</v>
      </c>
      <c r="I98" s="241"/>
      <c r="J98" s="241"/>
      <c r="K98" s="241">
        <f t="shared" si="19"/>
        <v>10000</v>
      </c>
      <c r="L98" s="304">
        <f t="shared" si="34"/>
        <v>100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ht="11.25" customHeight="1" x14ac:dyDescent="0.25">
      <c r="A99" s="298">
        <v>10</v>
      </c>
      <c r="B99" s="247">
        <v>101</v>
      </c>
      <c r="C99" s="299" t="s">
        <v>260</v>
      </c>
      <c r="D99" s="247">
        <v>613974</v>
      </c>
      <c r="E99" s="239" t="s">
        <v>102</v>
      </c>
      <c r="F99" s="241">
        <f t="shared" ref="F99:K99" si="36">F435+F474+F570+F390+F295</f>
        <v>105000</v>
      </c>
      <c r="G99" s="241">
        <f t="shared" si="36"/>
        <v>92544</v>
      </c>
      <c r="H99" s="241">
        <f t="shared" si="36"/>
        <v>89261</v>
      </c>
      <c r="I99" s="241">
        <f t="shared" si="36"/>
        <v>0</v>
      </c>
      <c r="J99" s="241">
        <f t="shared" si="36"/>
        <v>0</v>
      </c>
      <c r="K99" s="241">
        <f t="shared" si="36"/>
        <v>89261</v>
      </c>
      <c r="L99" s="304">
        <f t="shared" si="34"/>
        <v>85.010476190476197</v>
      </c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ht="12" customHeight="1" x14ac:dyDescent="0.25">
      <c r="A100" s="283">
        <v>10</v>
      </c>
      <c r="B100" s="135">
        <v>101</v>
      </c>
      <c r="C100" s="57" t="s">
        <v>260</v>
      </c>
      <c r="D100" s="135">
        <v>613975</v>
      </c>
      <c r="E100" s="58" t="s">
        <v>368</v>
      </c>
      <c r="F100" s="41">
        <f>F265</f>
        <v>172956</v>
      </c>
      <c r="G100" s="41">
        <f>G265</f>
        <v>129049</v>
      </c>
      <c r="H100" s="41">
        <f>H265</f>
        <v>172956</v>
      </c>
      <c r="I100" s="41"/>
      <c r="J100" s="41"/>
      <c r="K100" s="41">
        <f t="shared" si="19"/>
        <v>172956</v>
      </c>
      <c r="L100" s="302">
        <f t="shared" si="34"/>
        <v>100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ht="11.25" customHeight="1" x14ac:dyDescent="0.25">
      <c r="A101" s="298">
        <v>10</v>
      </c>
      <c r="B101" s="247">
        <v>101</v>
      </c>
      <c r="C101" s="299" t="s">
        <v>260</v>
      </c>
      <c r="D101" s="247">
        <v>613976</v>
      </c>
      <c r="E101" s="239" t="s">
        <v>369</v>
      </c>
      <c r="F101" s="241">
        <f>F296+F571</f>
        <v>4000</v>
      </c>
      <c r="G101" s="241">
        <f>G296+G571</f>
        <v>0</v>
      </c>
      <c r="H101" s="241">
        <f>H296+H571</f>
        <v>2000</v>
      </c>
      <c r="I101" s="241"/>
      <c r="J101" s="241"/>
      <c r="K101" s="241">
        <f t="shared" si="19"/>
        <v>2000</v>
      </c>
      <c r="L101" s="304">
        <f t="shared" si="34"/>
        <v>50</v>
      </c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ht="18" customHeight="1" x14ac:dyDescent="0.25">
      <c r="A102" s="283">
        <v>10</v>
      </c>
      <c r="B102" s="135">
        <v>101</v>
      </c>
      <c r="C102" s="57" t="s">
        <v>260</v>
      </c>
      <c r="D102" s="135" t="s">
        <v>520</v>
      </c>
      <c r="E102" s="208" t="s">
        <v>402</v>
      </c>
      <c r="F102" s="41">
        <f>F572</f>
        <v>42000</v>
      </c>
      <c r="G102" s="41">
        <f>G572</f>
        <v>31043</v>
      </c>
      <c r="H102" s="41">
        <f>H572</f>
        <v>42000</v>
      </c>
      <c r="I102" s="41"/>
      <c r="J102" s="41"/>
      <c r="K102" s="41">
        <f t="shared" si="19"/>
        <v>42000</v>
      </c>
      <c r="L102" s="302">
        <f t="shared" si="34"/>
        <v>100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ht="19.5" customHeight="1" x14ac:dyDescent="0.25">
      <c r="A103" s="298">
        <v>10</v>
      </c>
      <c r="B103" s="247">
        <v>101</v>
      </c>
      <c r="C103" s="299" t="s">
        <v>260</v>
      </c>
      <c r="D103" s="247">
        <v>613979</v>
      </c>
      <c r="E103" s="246" t="s">
        <v>539</v>
      </c>
      <c r="F103" s="241">
        <f t="shared" ref="F103:G103" si="37">F573</f>
        <v>15000</v>
      </c>
      <c r="G103" s="241">
        <f t="shared" si="37"/>
        <v>9060</v>
      </c>
      <c r="H103" s="241">
        <f>H573</f>
        <v>15000</v>
      </c>
      <c r="I103" s="241"/>
      <c r="J103" s="241"/>
      <c r="K103" s="241">
        <f t="shared" si="19"/>
        <v>15000</v>
      </c>
      <c r="L103" s="304">
        <f t="shared" si="34"/>
        <v>100</v>
      </c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ht="11.25" customHeight="1" x14ac:dyDescent="0.25">
      <c r="A104" s="283">
        <v>10</v>
      </c>
      <c r="B104" s="135">
        <v>101</v>
      </c>
      <c r="C104" s="57" t="s">
        <v>260</v>
      </c>
      <c r="D104" s="58">
        <v>613983</v>
      </c>
      <c r="E104" s="58" t="s">
        <v>370</v>
      </c>
      <c r="F104" s="41">
        <f>F266+F297+F339+F391+F436+F475+F574+F639</f>
        <v>12200</v>
      </c>
      <c r="G104" s="41">
        <f>G266+G297+G339+G391+G436+G475+G574+G639</f>
        <v>7974</v>
      </c>
      <c r="H104" s="41">
        <f>H266+H297+H339+H391+H436+H475+H574+H639</f>
        <v>12416</v>
      </c>
      <c r="I104" s="41"/>
      <c r="J104" s="41"/>
      <c r="K104" s="41">
        <f t="shared" si="19"/>
        <v>12416</v>
      </c>
      <c r="L104" s="302">
        <f t="shared" si="34"/>
        <v>101.77049180327869</v>
      </c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ht="10.5" customHeight="1" x14ac:dyDescent="0.25">
      <c r="A105" s="298">
        <v>10</v>
      </c>
      <c r="B105" s="247">
        <v>101</v>
      </c>
      <c r="C105" s="299" t="s">
        <v>260</v>
      </c>
      <c r="D105" s="239" t="s">
        <v>174</v>
      </c>
      <c r="E105" s="239" t="s">
        <v>103</v>
      </c>
      <c r="F105" s="241">
        <f>F575</f>
        <v>21465</v>
      </c>
      <c r="G105" s="241">
        <f>G575</f>
        <v>11705</v>
      </c>
      <c r="H105" s="241">
        <f>H575</f>
        <v>20500</v>
      </c>
      <c r="I105" s="241"/>
      <c r="J105" s="241">
        <f>J575</f>
        <v>1000</v>
      </c>
      <c r="K105" s="241">
        <f t="shared" si="19"/>
        <v>21500</v>
      </c>
      <c r="L105" s="304">
        <f t="shared" si="34"/>
        <v>100.16305613789891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ht="10.5" customHeight="1" x14ac:dyDescent="0.25">
      <c r="A106" s="283">
        <v>10</v>
      </c>
      <c r="B106" s="135">
        <v>101</v>
      </c>
      <c r="C106" s="57" t="s">
        <v>260</v>
      </c>
      <c r="D106" s="58" t="s">
        <v>175</v>
      </c>
      <c r="E106" s="58" t="s">
        <v>371</v>
      </c>
      <c r="F106" s="41">
        <f>F340</f>
        <v>230000</v>
      </c>
      <c r="G106" s="41">
        <f>G340</f>
        <v>14742</v>
      </c>
      <c r="H106" s="41">
        <f>H340</f>
        <v>100000</v>
      </c>
      <c r="I106" s="41">
        <f t="shared" ref="I106:K106" si="38">I340</f>
        <v>0</v>
      </c>
      <c r="J106" s="41">
        <f t="shared" si="38"/>
        <v>31500</v>
      </c>
      <c r="K106" s="41">
        <f t="shared" si="38"/>
        <v>131500</v>
      </c>
      <c r="L106" s="302">
        <f t="shared" si="34"/>
        <v>57.173913043478265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ht="10.5" customHeight="1" x14ac:dyDescent="0.25">
      <c r="A107" s="298">
        <v>10</v>
      </c>
      <c r="B107" s="247">
        <v>101</v>
      </c>
      <c r="C107" s="299" t="s">
        <v>260</v>
      </c>
      <c r="D107" s="239" t="s">
        <v>176</v>
      </c>
      <c r="E107" s="239" t="s">
        <v>177</v>
      </c>
      <c r="F107" s="241">
        <f>F640</f>
        <v>10000</v>
      </c>
      <c r="G107" s="241">
        <f>G640</f>
        <v>0</v>
      </c>
      <c r="H107" s="241">
        <f>H640</f>
        <v>20000</v>
      </c>
      <c r="I107" s="241"/>
      <c r="J107" s="241"/>
      <c r="K107" s="241">
        <f t="shared" si="19"/>
        <v>20000</v>
      </c>
      <c r="L107" s="304">
        <f t="shared" si="34"/>
        <v>200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ht="10.5" customHeight="1" x14ac:dyDescent="0.25">
      <c r="A108" s="283">
        <v>10</v>
      </c>
      <c r="B108" s="135">
        <v>101</v>
      </c>
      <c r="C108" s="57" t="s">
        <v>260</v>
      </c>
      <c r="D108" s="58" t="s">
        <v>178</v>
      </c>
      <c r="E108" s="58" t="s">
        <v>179</v>
      </c>
      <c r="F108" s="41">
        <f t="shared" ref="F108:H109" si="39">F341</f>
        <v>3000</v>
      </c>
      <c r="G108" s="41">
        <f t="shared" si="39"/>
        <v>0</v>
      </c>
      <c r="H108" s="41">
        <f t="shared" si="39"/>
        <v>10000</v>
      </c>
      <c r="I108" s="41"/>
      <c r="J108" s="41"/>
      <c r="K108" s="41">
        <f t="shared" si="19"/>
        <v>10000</v>
      </c>
      <c r="L108" s="302">
        <f t="shared" si="34"/>
        <v>333.33333333333337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ht="10.5" customHeight="1" x14ac:dyDescent="0.25">
      <c r="A109" s="298">
        <v>10</v>
      </c>
      <c r="B109" s="247">
        <v>101</v>
      </c>
      <c r="C109" s="299" t="s">
        <v>260</v>
      </c>
      <c r="D109" s="239" t="s">
        <v>181</v>
      </c>
      <c r="E109" s="239" t="s">
        <v>180</v>
      </c>
      <c r="F109" s="241">
        <f t="shared" si="39"/>
        <v>5000</v>
      </c>
      <c r="G109" s="241">
        <f t="shared" si="39"/>
        <v>0</v>
      </c>
      <c r="H109" s="241">
        <f t="shared" si="39"/>
        <v>5000</v>
      </c>
      <c r="I109" s="241"/>
      <c r="J109" s="241"/>
      <c r="K109" s="241">
        <f t="shared" si="19"/>
        <v>5000</v>
      </c>
      <c r="L109" s="304">
        <f t="shared" si="34"/>
        <v>100</v>
      </c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ht="10.5" customHeight="1" x14ac:dyDescent="0.25">
      <c r="A110" s="283">
        <v>10</v>
      </c>
      <c r="B110" s="135">
        <v>101</v>
      </c>
      <c r="C110" s="57" t="s">
        <v>260</v>
      </c>
      <c r="D110" s="58" t="s">
        <v>219</v>
      </c>
      <c r="E110" s="58" t="s">
        <v>372</v>
      </c>
      <c r="F110" s="41">
        <f>F298</f>
        <v>0</v>
      </c>
      <c r="G110" s="41">
        <f>G298</f>
        <v>0</v>
      </c>
      <c r="H110" s="41">
        <f>H298</f>
        <v>20000</v>
      </c>
      <c r="I110" s="41"/>
      <c r="J110" s="41"/>
      <c r="K110" s="41">
        <f t="shared" si="19"/>
        <v>20000</v>
      </c>
      <c r="L110" s="302" t="e">
        <f t="shared" si="34"/>
        <v>#DIV/0!</v>
      </c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ht="10.5" customHeight="1" x14ac:dyDescent="0.25">
      <c r="A111" s="298">
        <v>10</v>
      </c>
      <c r="B111" s="247">
        <v>101</v>
      </c>
      <c r="C111" s="299" t="s">
        <v>260</v>
      </c>
      <c r="D111" s="239" t="s">
        <v>400</v>
      </c>
      <c r="E111" s="239" t="s">
        <v>401</v>
      </c>
      <c r="F111" s="241">
        <f>F576</f>
        <v>2000</v>
      </c>
      <c r="G111" s="241">
        <f>G576</f>
        <v>70</v>
      </c>
      <c r="H111" s="241">
        <f>H576</f>
        <v>2000</v>
      </c>
      <c r="I111" s="241"/>
      <c r="J111" s="241"/>
      <c r="K111" s="241">
        <f t="shared" si="19"/>
        <v>2000</v>
      </c>
      <c r="L111" s="304">
        <f t="shared" si="34"/>
        <v>100</v>
      </c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ht="23.25" customHeight="1" x14ac:dyDescent="0.25">
      <c r="A112" s="283">
        <v>10</v>
      </c>
      <c r="B112" s="135">
        <v>101</v>
      </c>
      <c r="C112" s="57" t="s">
        <v>260</v>
      </c>
      <c r="D112" s="58" t="s">
        <v>598</v>
      </c>
      <c r="E112" s="318" t="s">
        <v>283</v>
      </c>
      <c r="F112" s="41">
        <f>F343</f>
        <v>230000</v>
      </c>
      <c r="G112" s="41">
        <f t="shared" ref="G112:K112" si="40">G343</f>
        <v>172500</v>
      </c>
      <c r="H112" s="41">
        <f t="shared" si="40"/>
        <v>200000</v>
      </c>
      <c r="I112" s="41">
        <f t="shared" si="40"/>
        <v>0</v>
      </c>
      <c r="J112" s="41">
        <f t="shared" si="40"/>
        <v>0</v>
      </c>
      <c r="K112" s="41">
        <f t="shared" si="40"/>
        <v>200000</v>
      </c>
      <c r="L112" s="302">
        <f t="shared" si="34"/>
        <v>86.956521739130437</v>
      </c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ht="21.75" customHeight="1" x14ac:dyDescent="0.25">
      <c r="A113" s="283">
        <v>10</v>
      </c>
      <c r="B113" s="135">
        <v>101</v>
      </c>
      <c r="C113" s="57" t="s">
        <v>260</v>
      </c>
      <c r="D113" s="58" t="s">
        <v>584</v>
      </c>
      <c r="E113" s="46" t="s">
        <v>654</v>
      </c>
      <c r="F113" s="41">
        <f>F344</f>
        <v>270000</v>
      </c>
      <c r="G113" s="41">
        <f t="shared" ref="G113:K113" si="41">G344</f>
        <v>140924</v>
      </c>
      <c r="H113" s="41">
        <f t="shared" si="41"/>
        <v>50000</v>
      </c>
      <c r="I113" s="41">
        <f t="shared" si="41"/>
        <v>102187</v>
      </c>
      <c r="J113" s="41">
        <f t="shared" si="41"/>
        <v>45000</v>
      </c>
      <c r="K113" s="41">
        <f t="shared" si="41"/>
        <v>197187</v>
      </c>
      <c r="L113" s="302">
        <f t="shared" si="34"/>
        <v>73.032222222222217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ht="21.75" customHeight="1" x14ac:dyDescent="0.25">
      <c r="A114" s="298">
        <v>10</v>
      </c>
      <c r="B114" s="247">
        <v>101</v>
      </c>
      <c r="C114" s="299" t="s">
        <v>260</v>
      </c>
      <c r="D114" s="135" t="s">
        <v>641</v>
      </c>
      <c r="E114" s="208" t="s">
        <v>642</v>
      </c>
      <c r="F114" s="241">
        <f>F641</f>
        <v>5000</v>
      </c>
      <c r="G114" s="241">
        <f>G577</f>
        <v>0</v>
      </c>
      <c r="H114" s="241">
        <f>H577</f>
        <v>0</v>
      </c>
      <c r="I114" s="241"/>
      <c r="J114" s="241"/>
      <c r="K114" s="241">
        <f t="shared" si="19"/>
        <v>0</v>
      </c>
      <c r="L114" s="304">
        <f t="shared" si="34"/>
        <v>0</v>
      </c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ht="12.75" customHeight="1" x14ac:dyDescent="0.25">
      <c r="A115" s="280">
        <v>10</v>
      </c>
      <c r="B115" s="281">
        <v>101</v>
      </c>
      <c r="C115" s="282" t="s">
        <v>260</v>
      </c>
      <c r="D115" s="182">
        <v>614000</v>
      </c>
      <c r="E115" s="182" t="s">
        <v>63</v>
      </c>
      <c r="F115" s="186">
        <f t="shared" ref="F115:K115" si="42">F116+F121+F138+F160+F175+F172</f>
        <v>6693005</v>
      </c>
      <c r="G115" s="186">
        <f t="shared" si="42"/>
        <v>3680513</v>
      </c>
      <c r="H115" s="186">
        <f t="shared" si="42"/>
        <v>2249942</v>
      </c>
      <c r="I115" s="186">
        <f t="shared" si="42"/>
        <v>973091</v>
      </c>
      <c r="J115" s="186">
        <f t="shared" si="42"/>
        <v>121241</v>
      </c>
      <c r="K115" s="186">
        <f t="shared" si="42"/>
        <v>3344274</v>
      </c>
      <c r="L115" s="301">
        <f t="shared" si="34"/>
        <v>49.96670404399817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ht="11.25" customHeight="1" x14ac:dyDescent="0.25">
      <c r="A116" s="280">
        <v>10</v>
      </c>
      <c r="B116" s="281">
        <v>101</v>
      </c>
      <c r="C116" s="282" t="s">
        <v>260</v>
      </c>
      <c r="D116" s="182">
        <v>614100</v>
      </c>
      <c r="E116" s="182" t="s">
        <v>104</v>
      </c>
      <c r="F116" s="184">
        <f>F118+F117+F120+F119</f>
        <v>528741</v>
      </c>
      <c r="G116" s="184">
        <f t="shared" ref="G116:K116" si="43">G118+G117+G120+G119</f>
        <v>26934</v>
      </c>
      <c r="H116" s="184">
        <f t="shared" si="43"/>
        <v>55000</v>
      </c>
      <c r="I116" s="184">
        <f t="shared" si="43"/>
        <v>80000</v>
      </c>
      <c r="J116" s="184">
        <f t="shared" si="43"/>
        <v>121241</v>
      </c>
      <c r="K116" s="184">
        <f t="shared" si="43"/>
        <v>256241</v>
      </c>
      <c r="L116" s="301">
        <f t="shared" si="34"/>
        <v>48.462479739607858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ht="11.25" customHeight="1" x14ac:dyDescent="0.25">
      <c r="A117" s="298">
        <v>10</v>
      </c>
      <c r="B117" s="247">
        <v>101</v>
      </c>
      <c r="C117" s="299" t="s">
        <v>260</v>
      </c>
      <c r="D117" s="247">
        <v>614121</v>
      </c>
      <c r="E117" s="314" t="s">
        <v>480</v>
      </c>
      <c r="F117" s="241">
        <f>F579</f>
        <v>133741</v>
      </c>
      <c r="G117" s="241">
        <f>G579</f>
        <v>0</v>
      </c>
      <c r="H117" s="241">
        <f>H579</f>
        <v>0</v>
      </c>
      <c r="I117" s="241">
        <f>I579</f>
        <v>35000</v>
      </c>
      <c r="J117" s="241">
        <f>J579</f>
        <v>121241</v>
      </c>
      <c r="K117" s="241">
        <f t="shared" si="19"/>
        <v>156241</v>
      </c>
      <c r="L117" s="304">
        <f t="shared" si="34"/>
        <v>116.8235619593094</v>
      </c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ht="11.25" customHeight="1" x14ac:dyDescent="0.25">
      <c r="A118" s="283">
        <v>10</v>
      </c>
      <c r="B118" s="135">
        <v>101</v>
      </c>
      <c r="C118" s="57" t="s">
        <v>260</v>
      </c>
      <c r="D118" s="135">
        <v>614124</v>
      </c>
      <c r="E118" s="311" t="s">
        <v>182</v>
      </c>
      <c r="F118" s="41">
        <f>F300</f>
        <v>80000</v>
      </c>
      <c r="G118" s="41">
        <f>G300</f>
        <v>26934</v>
      </c>
      <c r="H118" s="41">
        <f>H300</f>
        <v>55000</v>
      </c>
      <c r="I118" s="41">
        <f>I300</f>
        <v>0</v>
      </c>
      <c r="J118" s="41">
        <f>J300</f>
        <v>0</v>
      </c>
      <c r="K118" s="41">
        <f t="shared" si="19"/>
        <v>55000</v>
      </c>
      <c r="L118" s="302">
        <f t="shared" si="34"/>
        <v>68.75</v>
      </c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ht="11.25" customHeight="1" x14ac:dyDescent="0.25">
      <c r="A119" s="283"/>
      <c r="B119" s="135"/>
      <c r="C119" s="57"/>
      <c r="D119" s="135">
        <v>614125</v>
      </c>
      <c r="E119" s="311" t="s">
        <v>634</v>
      </c>
      <c r="F119" s="41">
        <f>F580</f>
        <v>15000</v>
      </c>
      <c r="G119" s="41"/>
      <c r="H119" s="41"/>
      <c r="I119" s="41"/>
      <c r="J119" s="41"/>
      <c r="K119" s="41"/>
      <c r="L119" s="302">
        <f t="shared" si="34"/>
        <v>0</v>
      </c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ht="11.25" customHeight="1" x14ac:dyDescent="0.25">
      <c r="A120" s="283">
        <v>10</v>
      </c>
      <c r="B120" s="135">
        <v>101</v>
      </c>
      <c r="C120" s="57" t="s">
        <v>260</v>
      </c>
      <c r="D120" s="135">
        <v>614126</v>
      </c>
      <c r="E120" s="311" t="s">
        <v>510</v>
      </c>
      <c r="F120" s="41">
        <f t="shared" ref="F120:K120" si="44">F478</f>
        <v>300000</v>
      </c>
      <c r="G120" s="41">
        <f t="shared" si="44"/>
        <v>0</v>
      </c>
      <c r="H120" s="41">
        <f t="shared" si="44"/>
        <v>0</v>
      </c>
      <c r="I120" s="41">
        <f t="shared" si="44"/>
        <v>45000</v>
      </c>
      <c r="J120" s="41">
        <f t="shared" si="44"/>
        <v>0</v>
      </c>
      <c r="K120" s="41">
        <f t="shared" si="44"/>
        <v>45000</v>
      </c>
      <c r="L120" s="302">
        <f t="shared" si="34"/>
        <v>15</v>
      </c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ht="12" customHeight="1" x14ac:dyDescent="0.25">
      <c r="A121" s="280">
        <v>10</v>
      </c>
      <c r="B121" s="281">
        <v>101</v>
      </c>
      <c r="C121" s="282" t="s">
        <v>260</v>
      </c>
      <c r="D121" s="182">
        <v>614200</v>
      </c>
      <c r="E121" s="182" t="s">
        <v>105</v>
      </c>
      <c r="F121" s="184">
        <f>F123+F124+F126+F135+F136+F137+F122+F127+F128+F129+F134</f>
        <v>1293000</v>
      </c>
      <c r="G121" s="184">
        <f t="shared" ref="G121:K121" si="45">G123+G124+G126+G135+G136+G137+G122+G127+G128+G129+G134</f>
        <v>176184</v>
      </c>
      <c r="H121" s="184">
        <f>H123+H124+H126+H135+H136+H137+H122+H127+H128+H129+H134+H125</f>
        <v>522400</v>
      </c>
      <c r="I121" s="184">
        <f t="shared" si="45"/>
        <v>570000</v>
      </c>
      <c r="J121" s="184">
        <f t="shared" si="45"/>
        <v>0</v>
      </c>
      <c r="K121" s="184">
        <f>K123+K124+K126+K135+K136+K137+K122+K127+K128+K129+K134+K125</f>
        <v>1092400</v>
      </c>
      <c r="L121" s="301">
        <f t="shared" si="34"/>
        <v>84.485692188708427</v>
      </c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ht="11.25" customHeight="1" x14ac:dyDescent="0.25">
      <c r="A122" s="283">
        <v>10</v>
      </c>
      <c r="B122" s="135">
        <v>101</v>
      </c>
      <c r="C122" s="57" t="s">
        <v>260</v>
      </c>
      <c r="D122" s="312" t="s">
        <v>362</v>
      </c>
      <c r="E122" s="58" t="s">
        <v>537</v>
      </c>
      <c r="F122" s="41">
        <f t="shared" ref="F122:G122" si="46">F301</f>
        <v>0</v>
      </c>
      <c r="G122" s="41">
        <f t="shared" si="46"/>
        <v>9978</v>
      </c>
      <c r="H122" s="41">
        <f>H301</f>
        <v>0</v>
      </c>
      <c r="I122" s="41">
        <f>I301</f>
        <v>0</v>
      </c>
      <c r="J122" s="41">
        <f>J301</f>
        <v>0</v>
      </c>
      <c r="K122" s="41">
        <f>K301</f>
        <v>0</v>
      </c>
      <c r="L122" s="302" t="e">
        <f t="shared" si="34"/>
        <v>#DIV/0!</v>
      </c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ht="10.5" customHeight="1" x14ac:dyDescent="0.25">
      <c r="A123" s="298">
        <v>10</v>
      </c>
      <c r="B123" s="247">
        <v>101</v>
      </c>
      <c r="C123" s="299" t="s">
        <v>260</v>
      </c>
      <c r="D123" s="247">
        <v>614233</v>
      </c>
      <c r="E123" s="239" t="s">
        <v>375</v>
      </c>
      <c r="F123" s="241">
        <f>F582</f>
        <v>0</v>
      </c>
      <c r="G123" s="241">
        <f>G582</f>
        <v>0</v>
      </c>
      <c r="H123" s="241">
        <f>H582</f>
        <v>0</v>
      </c>
      <c r="I123" s="241">
        <f>I582</f>
        <v>0</v>
      </c>
      <c r="J123" s="241">
        <f>J582</f>
        <v>0</v>
      </c>
      <c r="K123" s="241">
        <f t="shared" si="19"/>
        <v>0</v>
      </c>
      <c r="L123" s="304" t="e">
        <f t="shared" si="34"/>
        <v>#DIV/0!</v>
      </c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ht="11.25" customHeight="1" x14ac:dyDescent="0.25">
      <c r="A124" s="283">
        <v>10</v>
      </c>
      <c r="B124" s="135">
        <v>101</v>
      </c>
      <c r="C124" s="57" t="s">
        <v>260</v>
      </c>
      <c r="D124" s="135">
        <v>614234</v>
      </c>
      <c r="E124" s="58" t="s">
        <v>106</v>
      </c>
      <c r="F124" s="41">
        <f>F583</f>
        <v>230000</v>
      </c>
      <c r="G124" s="41">
        <f>G583</f>
        <v>1232</v>
      </c>
      <c r="H124" s="41">
        <f>H583</f>
        <v>230000</v>
      </c>
      <c r="I124" s="41">
        <v>0</v>
      </c>
      <c r="J124" s="41">
        <v>0</v>
      </c>
      <c r="K124" s="41">
        <f t="shared" si="19"/>
        <v>230000</v>
      </c>
      <c r="L124" s="302">
        <f t="shared" si="34"/>
        <v>100</v>
      </c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ht="11.25" customHeight="1" x14ac:dyDescent="0.25">
      <c r="A125" s="283">
        <v>10</v>
      </c>
      <c r="B125" s="135">
        <v>101</v>
      </c>
      <c r="C125" s="57" t="s">
        <v>260</v>
      </c>
      <c r="D125" s="135" t="s">
        <v>577</v>
      </c>
      <c r="E125" s="58" t="s">
        <v>578</v>
      </c>
      <c r="F125" s="41">
        <v>0</v>
      </c>
      <c r="G125" s="41">
        <v>0</v>
      </c>
      <c r="H125" s="41">
        <f>H303</f>
        <v>5400</v>
      </c>
      <c r="I125" s="41">
        <f>I303</f>
        <v>0</v>
      </c>
      <c r="J125" s="41">
        <f>J304</f>
        <v>0</v>
      </c>
      <c r="K125" s="41">
        <f t="shared" si="19"/>
        <v>5400</v>
      </c>
      <c r="L125" s="302" t="e">
        <f t="shared" si="34"/>
        <v>#DIV/0!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</row>
    <row r="126" spans="1:42" ht="10.5" customHeight="1" x14ac:dyDescent="0.25">
      <c r="A126" s="298">
        <v>10</v>
      </c>
      <c r="B126" s="247">
        <v>101</v>
      </c>
      <c r="C126" s="299" t="s">
        <v>260</v>
      </c>
      <c r="D126" s="247" t="s">
        <v>185</v>
      </c>
      <c r="E126" s="239" t="s">
        <v>107</v>
      </c>
      <c r="F126" s="241">
        <f t="shared" ref="F126:H126" si="47">F584</f>
        <v>3000</v>
      </c>
      <c r="G126" s="241">
        <f t="shared" si="47"/>
        <v>0</v>
      </c>
      <c r="H126" s="241">
        <f t="shared" si="47"/>
        <v>3000</v>
      </c>
      <c r="I126" s="241">
        <v>0</v>
      </c>
      <c r="J126" s="241">
        <v>0</v>
      </c>
      <c r="K126" s="241">
        <f t="shared" si="19"/>
        <v>3000</v>
      </c>
      <c r="L126" s="304">
        <f t="shared" si="34"/>
        <v>100</v>
      </c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</row>
    <row r="127" spans="1:42" ht="10.5" customHeight="1" x14ac:dyDescent="0.25">
      <c r="A127" s="283">
        <v>10</v>
      </c>
      <c r="B127" s="135">
        <v>101</v>
      </c>
      <c r="C127" s="57" t="s">
        <v>260</v>
      </c>
      <c r="D127" s="135" t="s">
        <v>363</v>
      </c>
      <c r="E127" s="58" t="s">
        <v>364</v>
      </c>
      <c r="F127" s="41"/>
      <c r="G127" s="41">
        <f>G302</f>
        <v>3079</v>
      </c>
      <c r="H127" s="41"/>
      <c r="I127" s="41">
        <v>0</v>
      </c>
      <c r="J127" s="41">
        <v>0</v>
      </c>
      <c r="K127" s="41">
        <f t="shared" si="19"/>
        <v>0</v>
      </c>
      <c r="L127" s="302" t="e">
        <f t="shared" si="34"/>
        <v>#DIV/0!</v>
      </c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</row>
    <row r="128" spans="1:42" ht="10.5" customHeight="1" x14ac:dyDescent="0.25">
      <c r="A128" s="298">
        <v>10</v>
      </c>
      <c r="B128" s="247">
        <v>101</v>
      </c>
      <c r="C128" s="299" t="s">
        <v>260</v>
      </c>
      <c r="D128" s="247" t="s">
        <v>535</v>
      </c>
      <c r="E128" s="239" t="s">
        <v>558</v>
      </c>
      <c r="F128" s="241">
        <f t="shared" ref="F128:K128" si="48">F585</f>
        <v>150000</v>
      </c>
      <c r="G128" s="241">
        <f t="shared" si="48"/>
        <v>1100</v>
      </c>
      <c r="H128" s="241">
        <f t="shared" si="48"/>
        <v>14000</v>
      </c>
      <c r="I128" s="241">
        <f t="shared" si="48"/>
        <v>0</v>
      </c>
      <c r="J128" s="241">
        <f t="shared" si="48"/>
        <v>0</v>
      </c>
      <c r="K128" s="241">
        <f t="shared" si="48"/>
        <v>14000</v>
      </c>
      <c r="L128" s="304">
        <f t="shared" si="34"/>
        <v>9.3333333333333339</v>
      </c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ht="33" customHeight="1" x14ac:dyDescent="0.25">
      <c r="A129" s="283">
        <v>10</v>
      </c>
      <c r="B129" s="135">
        <v>101</v>
      </c>
      <c r="C129" s="57" t="s">
        <v>260</v>
      </c>
      <c r="D129" s="135" t="s">
        <v>573</v>
      </c>
      <c r="E129" s="83" t="s">
        <v>574</v>
      </c>
      <c r="F129" s="41">
        <f>F392</f>
        <v>50000</v>
      </c>
      <c r="G129" s="41">
        <f t="shared" ref="G129:K129" si="49">G392</f>
        <v>0</v>
      </c>
      <c r="H129" s="41">
        <f t="shared" si="49"/>
        <v>0</v>
      </c>
      <c r="I129" s="41">
        <f t="shared" si="49"/>
        <v>0</v>
      </c>
      <c r="J129" s="41">
        <f t="shared" si="49"/>
        <v>0</v>
      </c>
      <c r="K129" s="41">
        <f t="shared" si="49"/>
        <v>0</v>
      </c>
      <c r="L129" s="302">
        <f t="shared" si="34"/>
        <v>0</v>
      </c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ht="11.25" customHeight="1" x14ac:dyDescent="0.25">
      <c r="A130" s="478" t="s">
        <v>266</v>
      </c>
      <c r="B130" s="478"/>
      <c r="C130" s="478"/>
      <c r="D130" s="489"/>
      <c r="E130" s="489"/>
      <c r="F130" s="41"/>
      <c r="G130" s="42"/>
      <c r="H130" s="41"/>
      <c r="I130" s="41"/>
      <c r="J130" s="41"/>
      <c r="K130" s="41"/>
      <c r="L130" s="5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ht="25.5" customHeight="1" x14ac:dyDescent="0.25">
      <c r="A131" s="497" t="s">
        <v>73</v>
      </c>
      <c r="B131" s="495" t="s">
        <v>257</v>
      </c>
      <c r="C131" s="495" t="s">
        <v>258</v>
      </c>
      <c r="D131" s="493" t="s">
        <v>259</v>
      </c>
      <c r="E131" s="492" t="s">
        <v>74</v>
      </c>
      <c r="F131" s="491" t="s">
        <v>579</v>
      </c>
      <c r="G131" s="491" t="s">
        <v>617</v>
      </c>
      <c r="H131" s="492" t="s">
        <v>616</v>
      </c>
      <c r="I131" s="492"/>
      <c r="J131" s="492"/>
      <c r="K131" s="492"/>
      <c r="L131" s="499" t="s">
        <v>541</v>
      </c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 ht="49.5" customHeight="1" x14ac:dyDescent="0.25">
      <c r="A132" s="498"/>
      <c r="B132" s="496"/>
      <c r="C132" s="496"/>
      <c r="D132" s="494"/>
      <c r="E132" s="450"/>
      <c r="F132" s="451"/>
      <c r="G132" s="451"/>
      <c r="H132" s="381" t="s">
        <v>275</v>
      </c>
      <c r="I132" s="381" t="s">
        <v>276</v>
      </c>
      <c r="J132" s="381" t="s">
        <v>277</v>
      </c>
      <c r="K132" s="155" t="s">
        <v>278</v>
      </c>
      <c r="L132" s="500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</row>
    <row r="133" spans="1:42" ht="12.75" customHeight="1" x14ac:dyDescent="0.25">
      <c r="A133" s="264">
        <v>1</v>
      </c>
      <c r="B133" s="265">
        <v>2</v>
      </c>
      <c r="C133" s="265">
        <v>3</v>
      </c>
      <c r="D133" s="266">
        <v>4</v>
      </c>
      <c r="E133" s="265">
        <v>5</v>
      </c>
      <c r="F133" s="266">
        <v>6</v>
      </c>
      <c r="G133" s="266">
        <v>7</v>
      </c>
      <c r="H133" s="266">
        <v>8</v>
      </c>
      <c r="I133" s="266">
        <v>9</v>
      </c>
      <c r="J133" s="266">
        <v>10</v>
      </c>
      <c r="K133" s="266">
        <v>11</v>
      </c>
      <c r="L133" s="267">
        <v>12</v>
      </c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ht="12" customHeight="1" x14ac:dyDescent="0.25">
      <c r="A134" s="359">
        <v>10</v>
      </c>
      <c r="B134" s="285">
        <v>101</v>
      </c>
      <c r="C134" s="285">
        <v>111</v>
      </c>
      <c r="D134" s="394" t="s">
        <v>575</v>
      </c>
      <c r="E134" s="360" t="s">
        <v>576</v>
      </c>
      <c r="F134" s="361">
        <f>F346</f>
        <v>10000</v>
      </c>
      <c r="G134" s="361">
        <f t="shared" ref="G134:K134" si="50">G346</f>
        <v>2464</v>
      </c>
      <c r="H134" s="361">
        <f t="shared" si="50"/>
        <v>20000</v>
      </c>
      <c r="I134" s="361">
        <f t="shared" si="50"/>
        <v>0</v>
      </c>
      <c r="J134" s="361">
        <f t="shared" si="50"/>
        <v>0</v>
      </c>
      <c r="K134" s="361">
        <f t="shared" si="50"/>
        <v>20000</v>
      </c>
      <c r="L134" s="302">
        <f t="shared" si="34"/>
        <v>200</v>
      </c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ht="10.5" customHeight="1" x14ac:dyDescent="0.25">
      <c r="A135" s="280">
        <v>10</v>
      </c>
      <c r="B135" s="281">
        <v>101</v>
      </c>
      <c r="C135" s="282" t="s">
        <v>260</v>
      </c>
      <c r="D135" s="281" t="s">
        <v>183</v>
      </c>
      <c r="E135" s="316" t="s">
        <v>373</v>
      </c>
      <c r="F135" s="382">
        <f t="shared" ref="F135:J136" si="51">F643</f>
        <v>610000</v>
      </c>
      <c r="G135" s="382">
        <f t="shared" si="51"/>
        <v>62710</v>
      </c>
      <c r="H135" s="382">
        <f t="shared" si="51"/>
        <v>0</v>
      </c>
      <c r="I135" s="382">
        <f t="shared" si="51"/>
        <v>570000</v>
      </c>
      <c r="J135" s="382">
        <f t="shared" si="51"/>
        <v>0</v>
      </c>
      <c r="K135" s="382">
        <f t="shared" ref="K135:K195" si="52">H135+I135+J135</f>
        <v>570000</v>
      </c>
      <c r="L135" s="326">
        <f t="shared" si="34"/>
        <v>93.442622950819683</v>
      </c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ht="11.25" customHeight="1" x14ac:dyDescent="0.25">
      <c r="A136" s="283">
        <v>10</v>
      </c>
      <c r="B136" s="135">
        <v>101</v>
      </c>
      <c r="C136" s="57" t="s">
        <v>260</v>
      </c>
      <c r="D136" s="135" t="s">
        <v>184</v>
      </c>
      <c r="E136" s="58" t="s">
        <v>374</v>
      </c>
      <c r="F136" s="41">
        <f t="shared" si="51"/>
        <v>50000</v>
      </c>
      <c r="G136" s="41">
        <f t="shared" si="51"/>
        <v>0</v>
      </c>
      <c r="H136" s="41">
        <f t="shared" si="51"/>
        <v>50000</v>
      </c>
      <c r="I136" s="41">
        <f t="shared" si="51"/>
        <v>0</v>
      </c>
      <c r="J136" s="41">
        <f t="shared" si="51"/>
        <v>0</v>
      </c>
      <c r="K136" s="41">
        <f t="shared" si="52"/>
        <v>50000</v>
      </c>
      <c r="L136" s="302">
        <f t="shared" si="34"/>
        <v>100</v>
      </c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ht="14.25" customHeight="1" x14ac:dyDescent="0.25">
      <c r="A137" s="280">
        <v>10</v>
      </c>
      <c r="B137" s="281">
        <v>101</v>
      </c>
      <c r="C137" s="282" t="s">
        <v>260</v>
      </c>
      <c r="D137" s="281">
        <v>614243</v>
      </c>
      <c r="E137" s="316" t="s">
        <v>108</v>
      </c>
      <c r="F137" s="382">
        <f>F586</f>
        <v>190000</v>
      </c>
      <c r="G137" s="382">
        <f>G586</f>
        <v>95621</v>
      </c>
      <c r="H137" s="382">
        <f>H586</f>
        <v>200000</v>
      </c>
      <c r="I137" s="382">
        <v>0</v>
      </c>
      <c r="J137" s="382">
        <v>0</v>
      </c>
      <c r="K137" s="382">
        <f t="shared" si="52"/>
        <v>200000</v>
      </c>
      <c r="L137" s="326">
        <f t="shared" si="34"/>
        <v>105.26315789473684</v>
      </c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ht="18" customHeight="1" x14ac:dyDescent="0.25">
      <c r="A138" s="315">
        <v>10</v>
      </c>
      <c r="B138" s="316">
        <v>101</v>
      </c>
      <c r="C138" s="317" t="s">
        <v>260</v>
      </c>
      <c r="D138" s="182">
        <v>614300</v>
      </c>
      <c r="E138" s="182" t="s">
        <v>109</v>
      </c>
      <c r="F138" s="184">
        <f>F139+F140+F141+F142+F143+F144+F145+F146+F151+F147+F152+F155+F156+F157+F158+F159+F149+F148+F150</f>
        <v>1799109</v>
      </c>
      <c r="G138" s="184">
        <f t="shared" ref="G138:J138" si="53">G139+G140+G141+G142+G143+G144+G145+G146+G151+G147+G152+G155+G156+G157+G158+G159+G149+G148+G150</f>
        <v>971040</v>
      </c>
      <c r="H138" s="184">
        <f>H139+H140+H141+H142+H143+H144+H145+H146+H151+H147+H152+H155+H156+H157+H158+H159+H149+H148+H150+H154</f>
        <v>1066700</v>
      </c>
      <c r="I138" s="184">
        <f t="shared" si="53"/>
        <v>315091</v>
      </c>
      <c r="J138" s="184">
        <f t="shared" si="53"/>
        <v>0</v>
      </c>
      <c r="K138" s="184">
        <f>K139+K140+K141+K142+K143+K144+K145+K146+K151+K147+K152+K155+K156+K157+K158+K159+K149+K148+K150+K154</f>
        <v>1381791</v>
      </c>
      <c r="L138" s="301">
        <f t="shared" si="34"/>
        <v>76.804184738112042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ht="12" customHeight="1" x14ac:dyDescent="0.25">
      <c r="A139" s="283">
        <v>10</v>
      </c>
      <c r="B139" s="135">
        <v>101</v>
      </c>
      <c r="C139" s="57" t="s">
        <v>260</v>
      </c>
      <c r="D139" s="135" t="s">
        <v>186</v>
      </c>
      <c r="E139" s="58" t="s">
        <v>111</v>
      </c>
      <c r="F139" s="41">
        <f>F479</f>
        <v>500000</v>
      </c>
      <c r="G139" s="41">
        <f>G479</f>
        <v>457658</v>
      </c>
      <c r="H139" s="41">
        <f>H479</f>
        <v>438000</v>
      </c>
      <c r="I139" s="41">
        <f>I479</f>
        <v>62000</v>
      </c>
      <c r="J139" s="41">
        <f>J479</f>
        <v>0</v>
      </c>
      <c r="K139" s="41">
        <f t="shared" si="52"/>
        <v>500000</v>
      </c>
      <c r="L139" s="302">
        <f t="shared" si="34"/>
        <v>100</v>
      </c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ht="12" customHeight="1" x14ac:dyDescent="0.25">
      <c r="A140" s="298">
        <v>10</v>
      </c>
      <c r="B140" s="247">
        <v>101</v>
      </c>
      <c r="C140" s="299" t="s">
        <v>260</v>
      </c>
      <c r="D140" s="247" t="s">
        <v>187</v>
      </c>
      <c r="E140" s="259" t="s">
        <v>444</v>
      </c>
      <c r="F140" s="241">
        <f>F588</f>
        <v>25000</v>
      </c>
      <c r="G140" s="241">
        <f>G588</f>
        <v>0</v>
      </c>
      <c r="H140" s="241">
        <f>H588</f>
        <v>25000</v>
      </c>
      <c r="I140" s="241"/>
      <c r="J140" s="241">
        <v>0</v>
      </c>
      <c r="K140" s="241">
        <f t="shared" si="52"/>
        <v>25000</v>
      </c>
      <c r="L140" s="304">
        <f t="shared" si="34"/>
        <v>100</v>
      </c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ht="12" customHeight="1" x14ac:dyDescent="0.25">
      <c r="A141" s="283">
        <v>10</v>
      </c>
      <c r="B141" s="135">
        <v>101</v>
      </c>
      <c r="C141" s="57" t="s">
        <v>260</v>
      </c>
      <c r="D141" s="135" t="s">
        <v>188</v>
      </c>
      <c r="E141" s="312" t="s">
        <v>189</v>
      </c>
      <c r="F141" s="41">
        <f>F480</f>
        <v>20000</v>
      </c>
      <c r="G141" s="41">
        <f>G480</f>
        <v>0</v>
      </c>
      <c r="H141" s="41">
        <f>H480</f>
        <v>20000</v>
      </c>
      <c r="I141" s="41"/>
      <c r="J141" s="41">
        <v>0</v>
      </c>
      <c r="K141" s="41">
        <f t="shared" si="52"/>
        <v>20000</v>
      </c>
      <c r="L141" s="302">
        <f t="shared" si="34"/>
        <v>100</v>
      </c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ht="13.5" customHeight="1" x14ac:dyDescent="0.25">
      <c r="A142" s="283">
        <v>10</v>
      </c>
      <c r="B142" s="135">
        <v>101</v>
      </c>
      <c r="C142" s="57" t="s">
        <v>260</v>
      </c>
      <c r="D142" s="135" t="s">
        <v>190</v>
      </c>
      <c r="E142" s="312" t="s">
        <v>113</v>
      </c>
      <c r="F142" s="41">
        <f>F589</f>
        <v>20000</v>
      </c>
      <c r="G142" s="41">
        <f>G589</f>
        <v>22017</v>
      </c>
      <c r="H142" s="41">
        <f>H589</f>
        <v>180000</v>
      </c>
      <c r="I142" s="41"/>
      <c r="J142" s="41">
        <v>0</v>
      </c>
      <c r="K142" s="41">
        <f t="shared" si="52"/>
        <v>180000</v>
      </c>
      <c r="L142" s="302">
        <f t="shared" si="34"/>
        <v>900</v>
      </c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ht="13.5" customHeight="1" x14ac:dyDescent="0.25">
      <c r="A143" s="298">
        <v>10</v>
      </c>
      <c r="B143" s="247">
        <v>101</v>
      </c>
      <c r="C143" s="299" t="s">
        <v>260</v>
      </c>
      <c r="D143" s="247" t="s">
        <v>191</v>
      </c>
      <c r="E143" s="259" t="s">
        <v>324</v>
      </c>
      <c r="F143" s="241">
        <f>F481</f>
        <v>75409</v>
      </c>
      <c r="G143" s="241">
        <f>G481</f>
        <v>0</v>
      </c>
      <c r="H143" s="241">
        <f>H481</f>
        <v>150000</v>
      </c>
      <c r="I143" s="241">
        <f>I481</f>
        <v>0</v>
      </c>
      <c r="J143" s="241">
        <f>J481</f>
        <v>0</v>
      </c>
      <c r="K143" s="241">
        <f t="shared" si="52"/>
        <v>150000</v>
      </c>
      <c r="L143" s="304">
        <f>K143/F143*100</f>
        <v>198.91524884297633</v>
      </c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ht="13.5" customHeight="1" x14ac:dyDescent="0.25">
      <c r="A144" s="283">
        <v>10</v>
      </c>
      <c r="B144" s="135">
        <v>101</v>
      </c>
      <c r="C144" s="57" t="s">
        <v>260</v>
      </c>
      <c r="D144" s="135" t="s">
        <v>192</v>
      </c>
      <c r="E144" s="312" t="s">
        <v>114</v>
      </c>
      <c r="F144" s="41">
        <f>F438</f>
        <v>7200</v>
      </c>
      <c r="G144" s="41">
        <f>G438</f>
        <v>5400</v>
      </c>
      <c r="H144" s="41">
        <f>H438</f>
        <v>7200</v>
      </c>
      <c r="I144" s="41">
        <f>I438</f>
        <v>0</v>
      </c>
      <c r="J144" s="41">
        <f>J438</f>
        <v>0</v>
      </c>
      <c r="K144" s="41">
        <f t="shared" si="52"/>
        <v>7200</v>
      </c>
      <c r="L144" s="302">
        <f>K144/F144*100</f>
        <v>100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ht="13.5" customHeight="1" x14ac:dyDescent="0.25">
      <c r="A145" s="298">
        <v>10</v>
      </c>
      <c r="B145" s="247">
        <v>101</v>
      </c>
      <c r="C145" s="299" t="s">
        <v>260</v>
      </c>
      <c r="D145" s="247" t="s">
        <v>217</v>
      </c>
      <c r="E145" s="259" t="s">
        <v>193</v>
      </c>
      <c r="F145" s="241">
        <f t="shared" ref="F145:J146" si="54">F590</f>
        <v>30000</v>
      </c>
      <c r="G145" s="241">
        <f t="shared" si="54"/>
        <v>30000</v>
      </c>
      <c r="H145" s="241">
        <f t="shared" si="54"/>
        <v>30000</v>
      </c>
      <c r="I145" s="241">
        <f t="shared" si="54"/>
        <v>0</v>
      </c>
      <c r="J145" s="241">
        <f t="shared" si="54"/>
        <v>0</v>
      </c>
      <c r="K145" s="241">
        <f t="shared" si="52"/>
        <v>30000</v>
      </c>
      <c r="L145" s="304">
        <f>K145/F145*100</f>
        <v>100</v>
      </c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ht="13.5" customHeight="1" x14ac:dyDescent="0.25">
      <c r="A146" s="283">
        <v>10</v>
      </c>
      <c r="B146" s="135">
        <v>101</v>
      </c>
      <c r="C146" s="57" t="s">
        <v>260</v>
      </c>
      <c r="D146" s="135" t="s">
        <v>227</v>
      </c>
      <c r="E146" s="312" t="s">
        <v>228</v>
      </c>
      <c r="F146" s="41">
        <f t="shared" si="54"/>
        <v>4000</v>
      </c>
      <c r="G146" s="41">
        <f t="shared" si="54"/>
        <v>4000</v>
      </c>
      <c r="H146" s="41">
        <f t="shared" si="54"/>
        <v>4000</v>
      </c>
      <c r="I146" s="41">
        <f t="shared" si="54"/>
        <v>0</v>
      </c>
      <c r="J146" s="41">
        <f t="shared" si="54"/>
        <v>0</v>
      </c>
      <c r="K146" s="41">
        <f t="shared" si="52"/>
        <v>4000</v>
      </c>
      <c r="L146" s="302">
        <f>K146/F146*100</f>
        <v>100</v>
      </c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ht="12.75" customHeight="1" x14ac:dyDescent="0.25">
      <c r="A147" s="283">
        <v>10</v>
      </c>
      <c r="B147" s="135">
        <v>101</v>
      </c>
      <c r="C147" s="57" t="s">
        <v>260</v>
      </c>
      <c r="D147" s="135" t="s">
        <v>285</v>
      </c>
      <c r="E147" s="318" t="s">
        <v>536</v>
      </c>
      <c r="F147" s="41">
        <f t="shared" ref="F147:J147" si="55">F592</f>
        <v>250000</v>
      </c>
      <c r="G147" s="41">
        <f t="shared" si="55"/>
        <v>230465</v>
      </c>
      <c r="H147" s="41">
        <f t="shared" si="55"/>
        <v>50000</v>
      </c>
      <c r="I147" s="41">
        <f t="shared" si="55"/>
        <v>0</v>
      </c>
      <c r="J147" s="41">
        <f t="shared" si="55"/>
        <v>0</v>
      </c>
      <c r="K147" s="41">
        <f t="shared" si="52"/>
        <v>50000</v>
      </c>
      <c r="L147" s="302">
        <f t="shared" ref="L147:L151" si="56">K147/F147*100</f>
        <v>20</v>
      </c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ht="12.75" customHeight="1" x14ac:dyDescent="0.25">
      <c r="A148" s="283">
        <v>10</v>
      </c>
      <c r="B148" s="135">
        <v>101</v>
      </c>
      <c r="C148" s="57" t="s">
        <v>260</v>
      </c>
      <c r="D148" s="404" t="s">
        <v>635</v>
      </c>
      <c r="E148" s="405" t="s">
        <v>636</v>
      </c>
      <c r="F148" s="41">
        <f>F593</f>
        <v>170000</v>
      </c>
      <c r="G148" s="41"/>
      <c r="H148" s="41"/>
      <c r="I148" s="41"/>
      <c r="J148" s="41"/>
      <c r="K148" s="41"/>
      <c r="L148" s="302">
        <f t="shared" si="56"/>
        <v>0</v>
      </c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ht="12.75" customHeight="1" x14ac:dyDescent="0.25">
      <c r="A149" s="283">
        <v>10</v>
      </c>
      <c r="B149" s="135">
        <v>101</v>
      </c>
      <c r="C149" s="57" t="s">
        <v>260</v>
      </c>
      <c r="D149" s="135" t="s">
        <v>552</v>
      </c>
      <c r="E149" s="318" t="s">
        <v>553</v>
      </c>
      <c r="F149" s="41">
        <f>F594</f>
        <v>7500</v>
      </c>
      <c r="G149" s="41">
        <f t="shared" ref="G149:K149" si="57">G594</f>
        <v>0</v>
      </c>
      <c r="H149" s="41">
        <f t="shared" si="57"/>
        <v>7500</v>
      </c>
      <c r="I149" s="41">
        <f t="shared" si="57"/>
        <v>0</v>
      </c>
      <c r="J149" s="41">
        <f t="shared" si="57"/>
        <v>0</v>
      </c>
      <c r="K149" s="41">
        <f t="shared" si="57"/>
        <v>7500</v>
      </c>
      <c r="L149" s="302">
        <f t="shared" si="56"/>
        <v>100</v>
      </c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ht="12.75" customHeight="1" x14ac:dyDescent="0.25">
      <c r="A150" s="283">
        <v>10</v>
      </c>
      <c r="B150" s="135">
        <v>101</v>
      </c>
      <c r="C150" s="57" t="s">
        <v>260</v>
      </c>
      <c r="D150" s="135" t="s">
        <v>637</v>
      </c>
      <c r="E150" s="318" t="s">
        <v>638</v>
      </c>
      <c r="F150" s="41">
        <f>F595</f>
        <v>30000</v>
      </c>
      <c r="G150" s="41">
        <f t="shared" ref="G150:K150" si="58">G595</f>
        <v>15000</v>
      </c>
      <c r="H150" s="41">
        <f t="shared" si="58"/>
        <v>30000</v>
      </c>
      <c r="I150" s="41">
        <f t="shared" si="58"/>
        <v>0</v>
      </c>
      <c r="J150" s="41">
        <f t="shared" si="58"/>
        <v>0</v>
      </c>
      <c r="K150" s="41">
        <f t="shared" si="58"/>
        <v>30000</v>
      </c>
      <c r="L150" s="302">
        <f t="shared" si="56"/>
        <v>100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ht="12.75" customHeight="1" x14ac:dyDescent="0.25">
      <c r="A151" s="298">
        <v>10</v>
      </c>
      <c r="B151" s="247">
        <v>101</v>
      </c>
      <c r="C151" s="299" t="s">
        <v>260</v>
      </c>
      <c r="D151" s="247">
        <v>614323</v>
      </c>
      <c r="E151" s="259" t="s">
        <v>376</v>
      </c>
      <c r="F151" s="241">
        <f t="shared" ref="F151:K151" si="59">F268</f>
        <v>200000</v>
      </c>
      <c r="G151" s="241">
        <f t="shared" si="59"/>
        <v>200000</v>
      </c>
      <c r="H151" s="241">
        <f t="shared" si="59"/>
        <v>20000</v>
      </c>
      <c r="I151" s="241">
        <f t="shared" si="59"/>
        <v>0</v>
      </c>
      <c r="J151" s="241">
        <f t="shared" si="59"/>
        <v>0</v>
      </c>
      <c r="K151" s="241">
        <f t="shared" si="59"/>
        <v>20000</v>
      </c>
      <c r="L151" s="302">
        <f t="shared" si="56"/>
        <v>10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ht="13.5" customHeight="1" x14ac:dyDescent="0.25">
      <c r="A152" s="283">
        <v>10</v>
      </c>
      <c r="B152" s="135">
        <v>101</v>
      </c>
      <c r="C152" s="57" t="s">
        <v>260</v>
      </c>
      <c r="D152" s="135" t="s">
        <v>229</v>
      </c>
      <c r="E152" s="312" t="s">
        <v>115</v>
      </c>
      <c r="F152" s="41">
        <f>F596</f>
        <v>150000</v>
      </c>
      <c r="G152" s="41">
        <f>G596</f>
        <v>6500</v>
      </c>
      <c r="H152" s="41">
        <f>H596</f>
        <v>50000</v>
      </c>
      <c r="I152" s="41">
        <f>I596</f>
        <v>0</v>
      </c>
      <c r="J152" s="41">
        <f>J596</f>
        <v>0</v>
      </c>
      <c r="K152" s="41">
        <f t="shared" si="52"/>
        <v>50000</v>
      </c>
      <c r="L152" s="302">
        <f t="shared" ref="L152:L183" si="60">K152/F152*100</f>
        <v>33.333333333333329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ht="13.5" customHeight="1" x14ac:dyDescent="0.25">
      <c r="A153" s="283">
        <v>10</v>
      </c>
      <c r="B153" s="135">
        <v>101</v>
      </c>
      <c r="C153" s="57" t="s">
        <v>260</v>
      </c>
      <c r="D153" s="135" t="s">
        <v>600</v>
      </c>
      <c r="E153" s="312" t="s">
        <v>601</v>
      </c>
      <c r="F153" s="41"/>
      <c r="G153" s="41">
        <f>G303</f>
        <v>0</v>
      </c>
      <c r="H153" s="41"/>
      <c r="I153" s="41">
        <f>I303</f>
        <v>0</v>
      </c>
      <c r="J153" s="41">
        <f>J303</f>
        <v>0</v>
      </c>
      <c r="K153" s="41">
        <f t="shared" si="52"/>
        <v>0</v>
      </c>
      <c r="L153" s="302" t="e">
        <f t="shared" si="60"/>
        <v>#DIV/0!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ht="13.5" customHeight="1" x14ac:dyDescent="0.25">
      <c r="A154" s="283">
        <v>10</v>
      </c>
      <c r="B154" s="135">
        <v>101</v>
      </c>
      <c r="C154" s="57" t="s">
        <v>260</v>
      </c>
      <c r="D154" s="135" t="s">
        <v>659</v>
      </c>
      <c r="E154" s="312" t="s">
        <v>661</v>
      </c>
      <c r="F154" s="41"/>
      <c r="G154" s="41"/>
      <c r="H154" s="41">
        <f>H347</f>
        <v>25000</v>
      </c>
      <c r="I154" s="41">
        <f t="shared" ref="I154:K154" si="61">I347</f>
        <v>0</v>
      </c>
      <c r="J154" s="41">
        <f t="shared" si="61"/>
        <v>0</v>
      </c>
      <c r="K154" s="41">
        <f t="shared" si="61"/>
        <v>25000</v>
      </c>
      <c r="L154" s="302" t="e">
        <f t="shared" si="60"/>
        <v>#DIV/0!</v>
      </c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ht="14.25" customHeight="1" x14ac:dyDescent="0.25">
      <c r="A155" s="298">
        <v>10</v>
      </c>
      <c r="B155" s="247">
        <v>101</v>
      </c>
      <c r="C155" s="299" t="s">
        <v>260</v>
      </c>
      <c r="D155" s="247" t="s">
        <v>195</v>
      </c>
      <c r="E155" s="259" t="s">
        <v>117</v>
      </c>
      <c r="F155" s="241">
        <f t="shared" ref="F155:J156" si="62">F348</f>
        <v>30000</v>
      </c>
      <c r="G155" s="241">
        <f t="shared" si="62"/>
        <v>0</v>
      </c>
      <c r="H155" s="241">
        <f>H348</f>
        <v>10000</v>
      </c>
      <c r="I155" s="241">
        <f t="shared" si="62"/>
        <v>0</v>
      </c>
      <c r="J155" s="241">
        <f t="shared" si="62"/>
        <v>0</v>
      </c>
      <c r="K155" s="241">
        <f>H155+I155+J155</f>
        <v>10000</v>
      </c>
      <c r="L155" s="304">
        <f t="shared" si="60"/>
        <v>33.333333333333329</v>
      </c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ht="12.75" customHeight="1" x14ac:dyDescent="0.25">
      <c r="A156" s="283">
        <v>10</v>
      </c>
      <c r="B156" s="135">
        <v>101</v>
      </c>
      <c r="C156" s="57" t="s">
        <v>260</v>
      </c>
      <c r="D156" s="135" t="s">
        <v>194</v>
      </c>
      <c r="E156" s="312" t="s">
        <v>118</v>
      </c>
      <c r="F156" s="41">
        <f t="shared" si="62"/>
        <v>50000</v>
      </c>
      <c r="G156" s="41">
        <f t="shared" si="62"/>
        <v>0</v>
      </c>
      <c r="H156" s="41">
        <f t="shared" si="62"/>
        <v>20000</v>
      </c>
      <c r="I156" s="41">
        <f t="shared" si="62"/>
        <v>0</v>
      </c>
      <c r="J156" s="41">
        <f t="shared" si="62"/>
        <v>0</v>
      </c>
      <c r="K156" s="41">
        <f t="shared" si="52"/>
        <v>20000</v>
      </c>
      <c r="L156" s="302">
        <f t="shared" si="60"/>
        <v>40</v>
      </c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ht="12" customHeight="1" x14ac:dyDescent="0.25">
      <c r="A157" s="298">
        <v>10</v>
      </c>
      <c r="B157" s="247">
        <v>101</v>
      </c>
      <c r="C157" s="299" t="s">
        <v>260</v>
      </c>
      <c r="D157" s="247" t="s">
        <v>226</v>
      </c>
      <c r="E157" s="259" t="s">
        <v>505</v>
      </c>
      <c r="F157" s="241">
        <f>F597</f>
        <v>0</v>
      </c>
      <c r="G157" s="241">
        <f>G597</f>
        <v>0</v>
      </c>
      <c r="H157" s="241">
        <f>H597</f>
        <v>0</v>
      </c>
      <c r="I157" s="241">
        <f>I597</f>
        <v>0</v>
      </c>
      <c r="J157" s="241">
        <f>J597</f>
        <v>0</v>
      </c>
      <c r="K157" s="241">
        <f t="shared" si="52"/>
        <v>0</v>
      </c>
      <c r="L157" s="304" t="e">
        <f t="shared" si="60"/>
        <v>#DIV/0!</v>
      </c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ht="12.75" customHeight="1" x14ac:dyDescent="0.25">
      <c r="A158" s="283">
        <v>10</v>
      </c>
      <c r="B158" s="135">
        <v>101</v>
      </c>
      <c r="C158" s="57" t="s">
        <v>260</v>
      </c>
      <c r="D158" s="135" t="s">
        <v>468</v>
      </c>
      <c r="E158" s="312" t="s">
        <v>490</v>
      </c>
      <c r="F158" s="41">
        <f>F482</f>
        <v>0</v>
      </c>
      <c r="G158" s="41">
        <f>G482</f>
        <v>0</v>
      </c>
      <c r="H158" s="41">
        <f>H482</f>
        <v>0</v>
      </c>
      <c r="I158" s="41">
        <f>I482</f>
        <v>0</v>
      </c>
      <c r="J158" s="41">
        <f>J482</f>
        <v>0</v>
      </c>
      <c r="K158" s="41">
        <f t="shared" si="52"/>
        <v>0</v>
      </c>
      <c r="L158" s="302" t="e">
        <f t="shared" si="60"/>
        <v>#DIV/0!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ht="21.75" customHeight="1" x14ac:dyDescent="0.25">
      <c r="A159" s="283">
        <v>10</v>
      </c>
      <c r="B159" s="135">
        <v>101</v>
      </c>
      <c r="C159" s="57" t="s">
        <v>260</v>
      </c>
      <c r="D159" s="135" t="s">
        <v>464</v>
      </c>
      <c r="E159" s="319" t="s">
        <v>519</v>
      </c>
      <c r="F159" s="41">
        <f t="shared" ref="F159:K159" si="63">F645</f>
        <v>230000</v>
      </c>
      <c r="G159" s="41">
        <f t="shared" si="63"/>
        <v>0</v>
      </c>
      <c r="H159" s="41">
        <f t="shared" si="63"/>
        <v>0</v>
      </c>
      <c r="I159" s="41">
        <f t="shared" si="63"/>
        <v>253091</v>
      </c>
      <c r="J159" s="41">
        <f t="shared" si="63"/>
        <v>0</v>
      </c>
      <c r="K159" s="41">
        <f t="shared" si="63"/>
        <v>253091</v>
      </c>
      <c r="L159" s="302">
        <f t="shared" si="60"/>
        <v>110.03956521739131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ht="17.25" customHeight="1" x14ac:dyDescent="0.25">
      <c r="A160" s="280">
        <v>10</v>
      </c>
      <c r="B160" s="281">
        <v>101</v>
      </c>
      <c r="C160" s="282" t="s">
        <v>260</v>
      </c>
      <c r="D160" s="182">
        <v>614400</v>
      </c>
      <c r="E160" s="182" t="s">
        <v>116</v>
      </c>
      <c r="F160" s="184">
        <f>F161+F162+F163+F164+F170+F171+F169</f>
        <v>900000</v>
      </c>
      <c r="G160" s="184">
        <f>G161+G162+G163+G164+G170+G171+G169</f>
        <v>900000</v>
      </c>
      <c r="H160" s="184">
        <f>H161+H162+H163+H164+H170+H171+H169</f>
        <v>220000</v>
      </c>
      <c r="I160" s="184">
        <f t="shared" ref="I160:J160" si="64">I161+I162+I163+I164+I170+I171</f>
        <v>0</v>
      </c>
      <c r="J160" s="184">
        <f t="shared" si="64"/>
        <v>0</v>
      </c>
      <c r="K160" s="184">
        <f>K161+K162+K163+K164+K170+K171+K169</f>
        <v>220000</v>
      </c>
      <c r="L160" s="301">
        <f t="shared" si="60"/>
        <v>24.444444444444443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ht="22.5" customHeight="1" x14ac:dyDescent="0.25">
      <c r="A161" s="283">
        <v>10</v>
      </c>
      <c r="B161" s="135">
        <v>101</v>
      </c>
      <c r="C161" s="57" t="s">
        <v>260</v>
      </c>
      <c r="D161" s="135" t="s">
        <v>196</v>
      </c>
      <c r="E161" s="209" t="s">
        <v>453</v>
      </c>
      <c r="F161" s="41">
        <f t="shared" ref="F161:J164" si="65">F484</f>
        <v>50000</v>
      </c>
      <c r="G161" s="41">
        <f t="shared" si="65"/>
        <v>50000</v>
      </c>
      <c r="H161" s="41">
        <f t="shared" si="65"/>
        <v>50000</v>
      </c>
      <c r="I161" s="41">
        <f t="shared" si="65"/>
        <v>0</v>
      </c>
      <c r="J161" s="41">
        <f t="shared" si="65"/>
        <v>0</v>
      </c>
      <c r="K161" s="41">
        <f t="shared" si="52"/>
        <v>50000</v>
      </c>
      <c r="L161" s="302">
        <f t="shared" si="60"/>
        <v>100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ht="21" customHeight="1" x14ac:dyDescent="0.25">
      <c r="A162" s="298">
        <v>10</v>
      </c>
      <c r="B162" s="247">
        <v>101</v>
      </c>
      <c r="C162" s="299" t="s">
        <v>260</v>
      </c>
      <c r="D162" s="247" t="s">
        <v>197</v>
      </c>
      <c r="E162" s="246" t="s">
        <v>502</v>
      </c>
      <c r="F162" s="241">
        <f t="shared" si="65"/>
        <v>20000</v>
      </c>
      <c r="G162" s="241">
        <f t="shared" si="65"/>
        <v>20000</v>
      </c>
      <c r="H162" s="241">
        <f t="shared" si="65"/>
        <v>20000</v>
      </c>
      <c r="I162" s="241">
        <f t="shared" si="65"/>
        <v>0</v>
      </c>
      <c r="J162" s="241">
        <f t="shared" si="65"/>
        <v>0</v>
      </c>
      <c r="K162" s="241">
        <f t="shared" si="52"/>
        <v>20000</v>
      </c>
      <c r="L162" s="304">
        <f t="shared" si="60"/>
        <v>100</v>
      </c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ht="14.25" customHeight="1" x14ac:dyDescent="0.25">
      <c r="A163" s="283">
        <v>10</v>
      </c>
      <c r="B163" s="135">
        <v>101</v>
      </c>
      <c r="C163" s="57" t="s">
        <v>260</v>
      </c>
      <c r="D163" s="135" t="s">
        <v>198</v>
      </c>
      <c r="E163" s="135" t="s">
        <v>199</v>
      </c>
      <c r="F163" s="41">
        <f t="shared" si="65"/>
        <v>130000</v>
      </c>
      <c r="G163" s="41">
        <f t="shared" si="65"/>
        <v>130000</v>
      </c>
      <c r="H163" s="41">
        <f t="shared" si="65"/>
        <v>100000</v>
      </c>
      <c r="I163" s="41">
        <f t="shared" si="65"/>
        <v>0</v>
      </c>
      <c r="J163" s="41">
        <f t="shared" si="65"/>
        <v>0</v>
      </c>
      <c r="K163" s="41">
        <f t="shared" si="52"/>
        <v>100000</v>
      </c>
      <c r="L163" s="302">
        <f t="shared" si="60"/>
        <v>76.923076923076934</v>
      </c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ht="21.75" customHeight="1" x14ac:dyDescent="0.25">
      <c r="A164" s="305">
        <v>10</v>
      </c>
      <c r="B164" s="306">
        <v>101</v>
      </c>
      <c r="C164" s="307" t="s">
        <v>260</v>
      </c>
      <c r="D164" s="306" t="s">
        <v>231</v>
      </c>
      <c r="E164" s="324" t="s">
        <v>542</v>
      </c>
      <c r="F164" s="309">
        <f t="shared" si="65"/>
        <v>550000</v>
      </c>
      <c r="G164" s="309">
        <f t="shared" si="65"/>
        <v>550000</v>
      </c>
      <c r="H164" s="309">
        <f t="shared" si="65"/>
        <v>0</v>
      </c>
      <c r="I164" s="309">
        <f t="shared" si="65"/>
        <v>0</v>
      </c>
      <c r="J164" s="309">
        <f t="shared" si="65"/>
        <v>0</v>
      </c>
      <c r="K164" s="309">
        <f t="shared" si="52"/>
        <v>0</v>
      </c>
      <c r="L164" s="310">
        <f t="shared" si="60"/>
        <v>0</v>
      </c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ht="39" customHeight="1" x14ac:dyDescent="0.25">
      <c r="A165" s="478" t="s">
        <v>266</v>
      </c>
      <c r="B165" s="478"/>
      <c r="C165" s="478"/>
      <c r="D165" s="489"/>
      <c r="E165" s="489"/>
      <c r="F165" s="41"/>
      <c r="G165" s="41"/>
      <c r="H165" s="41"/>
      <c r="I165" s="41"/>
      <c r="J165" s="41"/>
      <c r="K165" s="41"/>
      <c r="L165" s="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ht="22.5" customHeight="1" x14ac:dyDescent="0.25">
      <c r="A166" s="497" t="s">
        <v>73</v>
      </c>
      <c r="B166" s="495" t="s">
        <v>257</v>
      </c>
      <c r="C166" s="495" t="s">
        <v>258</v>
      </c>
      <c r="D166" s="493" t="s">
        <v>259</v>
      </c>
      <c r="E166" s="492" t="s">
        <v>74</v>
      </c>
      <c r="F166" s="491" t="s">
        <v>579</v>
      </c>
      <c r="G166" s="491" t="s">
        <v>617</v>
      </c>
      <c r="H166" s="492" t="s">
        <v>616</v>
      </c>
      <c r="I166" s="492"/>
      <c r="J166" s="492"/>
      <c r="K166" s="492"/>
      <c r="L166" s="499" t="s">
        <v>541</v>
      </c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ht="39.75" customHeight="1" x14ac:dyDescent="0.25">
      <c r="A167" s="498"/>
      <c r="B167" s="496"/>
      <c r="C167" s="496"/>
      <c r="D167" s="494"/>
      <c r="E167" s="450"/>
      <c r="F167" s="451"/>
      <c r="G167" s="451"/>
      <c r="H167" s="381" t="s">
        <v>275</v>
      </c>
      <c r="I167" s="381" t="s">
        <v>276</v>
      </c>
      <c r="J167" s="381" t="s">
        <v>277</v>
      </c>
      <c r="K167" s="155" t="s">
        <v>278</v>
      </c>
      <c r="L167" s="500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ht="9.75" customHeight="1" x14ac:dyDescent="0.25">
      <c r="A168" s="264">
        <v>1</v>
      </c>
      <c r="B168" s="265">
        <v>2</v>
      </c>
      <c r="C168" s="265">
        <v>3</v>
      </c>
      <c r="D168" s="266">
        <v>4</v>
      </c>
      <c r="E168" s="265">
        <v>5</v>
      </c>
      <c r="F168" s="266">
        <v>6</v>
      </c>
      <c r="G168" s="266">
        <v>7</v>
      </c>
      <c r="H168" s="266">
        <v>8</v>
      </c>
      <c r="I168" s="266">
        <v>9</v>
      </c>
      <c r="J168" s="266">
        <v>10</v>
      </c>
      <c r="K168" s="266">
        <v>11</v>
      </c>
      <c r="L168" s="267">
        <v>12</v>
      </c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ht="12.75" customHeight="1" x14ac:dyDescent="0.25">
      <c r="A169" s="264"/>
      <c r="B169" s="265"/>
      <c r="C169" s="265"/>
      <c r="D169" s="135" t="s">
        <v>589</v>
      </c>
      <c r="E169" s="320" t="s">
        <v>590</v>
      </c>
      <c r="F169" s="361">
        <f t="shared" ref="F169:H171" si="66">F488</f>
        <v>20000</v>
      </c>
      <c r="G169" s="361">
        <f t="shared" si="66"/>
        <v>20000</v>
      </c>
      <c r="H169" s="361">
        <f t="shared" si="66"/>
        <v>20000</v>
      </c>
      <c r="I169" s="266"/>
      <c r="J169" s="266"/>
      <c r="K169" s="41">
        <f t="shared" si="52"/>
        <v>20000</v>
      </c>
      <c r="L169" s="302">
        <f t="shared" si="60"/>
        <v>100</v>
      </c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ht="12.75" customHeight="1" x14ac:dyDescent="0.25">
      <c r="A170" s="283">
        <v>10</v>
      </c>
      <c r="B170" s="135">
        <v>101</v>
      </c>
      <c r="C170" s="57" t="s">
        <v>260</v>
      </c>
      <c r="D170" s="37" t="s">
        <v>632</v>
      </c>
      <c r="E170" s="15" t="s">
        <v>633</v>
      </c>
      <c r="F170" s="361">
        <f t="shared" si="66"/>
        <v>100000</v>
      </c>
      <c r="G170" s="361">
        <f t="shared" si="66"/>
        <v>100000</v>
      </c>
      <c r="H170" s="361">
        <f t="shared" si="66"/>
        <v>0</v>
      </c>
      <c r="I170" s="41">
        <f t="shared" ref="I170:J170" si="67">I488</f>
        <v>0</v>
      </c>
      <c r="J170" s="41">
        <f t="shared" si="67"/>
        <v>0</v>
      </c>
      <c r="K170" s="41">
        <f t="shared" si="52"/>
        <v>0</v>
      </c>
      <c r="L170" s="302">
        <f t="shared" si="60"/>
        <v>0</v>
      </c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ht="19.5" customHeight="1" x14ac:dyDescent="0.25">
      <c r="A171" s="298">
        <v>10</v>
      </c>
      <c r="B171" s="247">
        <v>101</v>
      </c>
      <c r="C171" s="299" t="s">
        <v>260</v>
      </c>
      <c r="D171" s="247">
        <v>614417</v>
      </c>
      <c r="E171" s="323" t="s">
        <v>441</v>
      </c>
      <c r="F171" s="241">
        <f t="shared" si="66"/>
        <v>30000</v>
      </c>
      <c r="G171" s="241">
        <f t="shared" si="66"/>
        <v>30000</v>
      </c>
      <c r="H171" s="241">
        <f>H490</f>
        <v>30000</v>
      </c>
      <c r="I171" s="241">
        <f>I490</f>
        <v>0</v>
      </c>
      <c r="J171" s="241">
        <f>J490</f>
        <v>0</v>
      </c>
      <c r="K171" s="241">
        <f t="shared" si="52"/>
        <v>30000</v>
      </c>
      <c r="L171" s="304">
        <f t="shared" si="60"/>
        <v>100</v>
      </c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ht="12" customHeight="1" x14ac:dyDescent="0.25">
      <c r="A172" s="280">
        <v>10</v>
      </c>
      <c r="B172" s="281">
        <v>101</v>
      </c>
      <c r="C172" s="282" t="s">
        <v>260</v>
      </c>
      <c r="D172" s="192">
        <v>614500</v>
      </c>
      <c r="E172" s="325" t="s">
        <v>442</v>
      </c>
      <c r="F172" s="184">
        <f t="shared" ref="F172:K172" si="68">F173+F174</f>
        <v>330000</v>
      </c>
      <c r="G172" s="184">
        <f t="shared" si="68"/>
        <v>30000</v>
      </c>
      <c r="H172" s="184">
        <f t="shared" si="68"/>
        <v>30000</v>
      </c>
      <c r="I172" s="184">
        <f t="shared" si="68"/>
        <v>0</v>
      </c>
      <c r="J172" s="184">
        <f t="shared" si="68"/>
        <v>0</v>
      </c>
      <c r="K172" s="184">
        <f t="shared" si="68"/>
        <v>30000</v>
      </c>
      <c r="L172" s="326">
        <f t="shared" si="60"/>
        <v>9.0909090909090917</v>
      </c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ht="11.25" customHeight="1" x14ac:dyDescent="0.25">
      <c r="A173" s="283">
        <v>10</v>
      </c>
      <c r="B173" s="135">
        <v>101</v>
      </c>
      <c r="C173" s="57" t="s">
        <v>260</v>
      </c>
      <c r="D173" s="135">
        <v>614516</v>
      </c>
      <c r="E173" s="327" t="s">
        <v>443</v>
      </c>
      <c r="F173" s="41">
        <f t="shared" ref="F173:J174" si="69">F492</f>
        <v>30000</v>
      </c>
      <c r="G173" s="41">
        <f t="shared" si="69"/>
        <v>30000</v>
      </c>
      <c r="H173" s="41">
        <f t="shared" si="69"/>
        <v>30000</v>
      </c>
      <c r="I173" s="41">
        <f t="shared" si="69"/>
        <v>0</v>
      </c>
      <c r="J173" s="41">
        <f t="shared" si="69"/>
        <v>0</v>
      </c>
      <c r="K173" s="41">
        <f>H173+I173+J173</f>
        <v>30000</v>
      </c>
      <c r="L173" s="302">
        <f t="shared" si="60"/>
        <v>100</v>
      </c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ht="10.5" customHeight="1" x14ac:dyDescent="0.25">
      <c r="A174" s="283">
        <v>10</v>
      </c>
      <c r="B174" s="135">
        <v>101</v>
      </c>
      <c r="C174" s="57" t="s">
        <v>260</v>
      </c>
      <c r="D174" s="135">
        <v>614525</v>
      </c>
      <c r="E174" s="327" t="s">
        <v>503</v>
      </c>
      <c r="F174" s="41">
        <f t="shared" si="69"/>
        <v>300000</v>
      </c>
      <c r="G174" s="41">
        <f t="shared" si="69"/>
        <v>0</v>
      </c>
      <c r="H174" s="41">
        <f t="shared" si="69"/>
        <v>0</v>
      </c>
      <c r="I174" s="41">
        <f t="shared" si="69"/>
        <v>0</v>
      </c>
      <c r="J174" s="41">
        <f t="shared" si="69"/>
        <v>0</v>
      </c>
      <c r="K174" s="41">
        <f>H174+I174+J174</f>
        <v>0</v>
      </c>
      <c r="L174" s="302">
        <f t="shared" si="60"/>
        <v>0</v>
      </c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ht="11.25" customHeight="1" x14ac:dyDescent="0.25">
      <c r="A175" s="280">
        <v>10</v>
      </c>
      <c r="B175" s="281">
        <v>101</v>
      </c>
      <c r="C175" s="282" t="s">
        <v>260</v>
      </c>
      <c r="D175" s="182">
        <v>614800</v>
      </c>
      <c r="E175" s="182" t="s">
        <v>119</v>
      </c>
      <c r="F175" s="184">
        <f>F176+F177+F178+F179+F180+F181+F182+F183</f>
        <v>1842155</v>
      </c>
      <c r="G175" s="184">
        <f>G176+G177+G178+G179+G180+G181+G182+G183</f>
        <v>1576355</v>
      </c>
      <c r="H175" s="184">
        <f t="shared" ref="H175:K175" si="70">H176+H177+H178+H179+H180</f>
        <v>355842</v>
      </c>
      <c r="I175" s="184">
        <f t="shared" si="70"/>
        <v>8000</v>
      </c>
      <c r="J175" s="184">
        <f t="shared" si="70"/>
        <v>0</v>
      </c>
      <c r="K175" s="184">
        <f t="shared" si="70"/>
        <v>363842</v>
      </c>
      <c r="L175" s="301">
        <f t="shared" si="60"/>
        <v>19.750889583124113</v>
      </c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ht="11.25" customHeight="1" x14ac:dyDescent="0.25">
      <c r="A176" s="283">
        <v>10</v>
      </c>
      <c r="B176" s="135">
        <v>101</v>
      </c>
      <c r="C176" s="57" t="s">
        <v>260</v>
      </c>
      <c r="D176" s="58">
        <v>614811</v>
      </c>
      <c r="E176" s="328" t="s">
        <v>149</v>
      </c>
      <c r="F176" s="41">
        <f t="shared" ref="F176:J178" si="71">F440</f>
        <v>20000</v>
      </c>
      <c r="G176" s="41">
        <f t="shared" si="71"/>
        <v>22835</v>
      </c>
      <c r="H176" s="41">
        <f t="shared" si="71"/>
        <v>56782</v>
      </c>
      <c r="I176" s="41">
        <f t="shared" si="71"/>
        <v>0</v>
      </c>
      <c r="J176" s="41">
        <f t="shared" si="71"/>
        <v>0</v>
      </c>
      <c r="K176" s="41">
        <f t="shared" si="52"/>
        <v>56782</v>
      </c>
      <c r="L176" s="302">
        <f t="shared" si="60"/>
        <v>283.91000000000003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ht="11.25" customHeight="1" x14ac:dyDescent="0.25">
      <c r="A177" s="298">
        <v>10</v>
      </c>
      <c r="B177" s="247">
        <v>101</v>
      </c>
      <c r="C177" s="299" t="s">
        <v>260</v>
      </c>
      <c r="D177" s="239">
        <v>614813</v>
      </c>
      <c r="E177" s="332" t="s">
        <v>150</v>
      </c>
      <c r="F177" s="241">
        <f t="shared" si="71"/>
        <v>7500</v>
      </c>
      <c r="G177" s="241">
        <f t="shared" si="71"/>
        <v>5300</v>
      </c>
      <c r="H177" s="241">
        <f t="shared" si="71"/>
        <v>7500</v>
      </c>
      <c r="I177" s="241">
        <f t="shared" si="71"/>
        <v>0</v>
      </c>
      <c r="J177" s="241">
        <f t="shared" si="71"/>
        <v>0</v>
      </c>
      <c r="K177" s="241">
        <f t="shared" si="52"/>
        <v>7500</v>
      </c>
      <c r="L177" s="304">
        <f t="shared" si="60"/>
        <v>100</v>
      </c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ht="11.25" customHeight="1" x14ac:dyDescent="0.25">
      <c r="A178" s="283">
        <v>10</v>
      </c>
      <c r="B178" s="135">
        <v>101</v>
      </c>
      <c r="C178" s="57" t="s">
        <v>260</v>
      </c>
      <c r="D178" s="135">
        <v>614817</v>
      </c>
      <c r="E178" s="328" t="s">
        <v>120</v>
      </c>
      <c r="F178" s="41">
        <f t="shared" si="71"/>
        <v>85000</v>
      </c>
      <c r="G178" s="41">
        <f t="shared" si="71"/>
        <v>12206</v>
      </c>
      <c r="H178" s="41">
        <f t="shared" si="71"/>
        <v>200000</v>
      </c>
      <c r="I178" s="41">
        <f t="shared" si="71"/>
        <v>0</v>
      </c>
      <c r="J178" s="41">
        <f t="shared" si="71"/>
        <v>0</v>
      </c>
      <c r="K178" s="41">
        <f t="shared" si="52"/>
        <v>200000</v>
      </c>
      <c r="L178" s="302">
        <f t="shared" si="60"/>
        <v>235.29411764705884</v>
      </c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ht="10.5" customHeight="1" x14ac:dyDescent="0.25">
      <c r="A179" s="298">
        <v>10</v>
      </c>
      <c r="B179" s="247">
        <v>101</v>
      </c>
      <c r="C179" s="299" t="s">
        <v>260</v>
      </c>
      <c r="D179" s="247" t="s">
        <v>495</v>
      </c>
      <c r="E179" s="332" t="s">
        <v>496</v>
      </c>
      <c r="F179" s="241">
        <f>F393</f>
        <v>100000</v>
      </c>
      <c r="G179" s="241">
        <f>G393</f>
        <v>0</v>
      </c>
      <c r="H179" s="241">
        <f>H393</f>
        <v>79560</v>
      </c>
      <c r="I179" s="241">
        <f>I393</f>
        <v>0</v>
      </c>
      <c r="J179" s="241">
        <f>J393</f>
        <v>0</v>
      </c>
      <c r="K179" s="241">
        <f t="shared" si="52"/>
        <v>79560</v>
      </c>
      <c r="L179" s="304">
        <f t="shared" si="60"/>
        <v>79.56</v>
      </c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ht="12" customHeight="1" x14ac:dyDescent="0.25">
      <c r="A180" s="283">
        <v>10</v>
      </c>
      <c r="B180" s="135">
        <v>101</v>
      </c>
      <c r="C180" s="57" t="s">
        <v>260</v>
      </c>
      <c r="D180" s="135" t="s">
        <v>526</v>
      </c>
      <c r="E180" s="328" t="s">
        <v>527</v>
      </c>
      <c r="F180" s="41">
        <f t="shared" ref="F180:K180" si="72">F598</f>
        <v>25000</v>
      </c>
      <c r="G180" s="41">
        <f t="shared" si="72"/>
        <v>13974</v>
      </c>
      <c r="H180" s="41">
        <f t="shared" si="72"/>
        <v>12000</v>
      </c>
      <c r="I180" s="41">
        <f t="shared" si="72"/>
        <v>8000</v>
      </c>
      <c r="J180" s="41">
        <f t="shared" si="72"/>
        <v>0</v>
      </c>
      <c r="K180" s="41">
        <f t="shared" si="72"/>
        <v>20000</v>
      </c>
      <c r="L180" s="302">
        <f t="shared" si="60"/>
        <v>80</v>
      </c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ht="10.5" customHeight="1" x14ac:dyDescent="0.25">
      <c r="A181" s="283">
        <v>10</v>
      </c>
      <c r="B181" s="135">
        <v>101</v>
      </c>
      <c r="C181" s="57" t="s">
        <v>260</v>
      </c>
      <c r="D181" s="149" t="s">
        <v>581</v>
      </c>
      <c r="E181" s="150" t="s">
        <v>582</v>
      </c>
      <c r="F181" s="41">
        <f>F304</f>
        <v>1501006</v>
      </c>
      <c r="G181" s="41">
        <f t="shared" ref="G181:K181" si="73">G304</f>
        <v>1501006</v>
      </c>
      <c r="H181" s="41">
        <f t="shared" si="73"/>
        <v>0</v>
      </c>
      <c r="I181" s="41">
        <f t="shared" si="73"/>
        <v>0</v>
      </c>
      <c r="J181" s="41">
        <f t="shared" si="73"/>
        <v>0</v>
      </c>
      <c r="K181" s="41">
        <f t="shared" si="73"/>
        <v>0</v>
      </c>
      <c r="L181" s="302">
        <f t="shared" si="60"/>
        <v>0</v>
      </c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ht="12" customHeight="1" x14ac:dyDescent="0.25">
      <c r="A182" s="283">
        <v>10</v>
      </c>
      <c r="B182" s="135">
        <v>101</v>
      </c>
      <c r="C182" s="57" t="s">
        <v>260</v>
      </c>
      <c r="D182" s="406" t="s">
        <v>626</v>
      </c>
      <c r="E182" s="407" t="s">
        <v>627</v>
      </c>
      <c r="F182" s="41">
        <f>F350</f>
        <v>82614</v>
      </c>
      <c r="G182" s="41">
        <f t="shared" ref="G182:K182" si="74">G350</f>
        <v>0</v>
      </c>
      <c r="H182" s="41">
        <f t="shared" si="74"/>
        <v>0</v>
      </c>
      <c r="I182" s="41">
        <f t="shared" si="74"/>
        <v>0</v>
      </c>
      <c r="J182" s="41">
        <f t="shared" si="74"/>
        <v>0</v>
      </c>
      <c r="K182" s="41">
        <f t="shared" si="74"/>
        <v>0</v>
      </c>
      <c r="L182" s="302">
        <f t="shared" si="60"/>
        <v>0</v>
      </c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ht="12" customHeight="1" x14ac:dyDescent="0.25">
      <c r="A183" s="283"/>
      <c r="B183" s="135"/>
      <c r="C183" s="57"/>
      <c r="D183" s="341" t="s">
        <v>643</v>
      </c>
      <c r="E183" s="319" t="s">
        <v>644</v>
      </c>
      <c r="F183" s="41">
        <f>F646</f>
        <v>21035</v>
      </c>
      <c r="G183" s="41">
        <f t="shared" ref="G183:K183" si="75">G646</f>
        <v>21034</v>
      </c>
      <c r="H183" s="41">
        <f t="shared" si="75"/>
        <v>0</v>
      </c>
      <c r="I183" s="41">
        <f t="shared" si="75"/>
        <v>0</v>
      </c>
      <c r="J183" s="41">
        <f t="shared" si="75"/>
        <v>0</v>
      </c>
      <c r="K183" s="41">
        <f t="shared" si="75"/>
        <v>0</v>
      </c>
      <c r="L183" s="302">
        <f t="shared" si="60"/>
        <v>0</v>
      </c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ht="11.25" customHeight="1" x14ac:dyDescent="0.25">
      <c r="A184" s="280">
        <v>10</v>
      </c>
      <c r="B184" s="281">
        <v>101</v>
      </c>
      <c r="C184" s="282" t="s">
        <v>260</v>
      </c>
      <c r="D184" s="182">
        <v>615000</v>
      </c>
      <c r="E184" s="182" t="s">
        <v>68</v>
      </c>
      <c r="F184" s="184">
        <f t="shared" ref="F184:K184" si="76">F185+F186+F189</f>
        <v>1473039</v>
      </c>
      <c r="G184" s="184">
        <f t="shared" si="76"/>
        <v>245066</v>
      </c>
      <c r="H184" s="184">
        <f t="shared" si="76"/>
        <v>170000</v>
      </c>
      <c r="I184" s="184">
        <f t="shared" si="76"/>
        <v>0</v>
      </c>
      <c r="J184" s="184">
        <f t="shared" si="76"/>
        <v>153920</v>
      </c>
      <c r="K184" s="184">
        <f t="shared" si="76"/>
        <v>323920</v>
      </c>
      <c r="L184" s="301">
        <f t="shared" ref="L184:L230" si="77">K184/F184*100</f>
        <v>21.989913369571344</v>
      </c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ht="11.25" customHeight="1" x14ac:dyDescent="0.25">
      <c r="A185" s="280">
        <v>10</v>
      </c>
      <c r="B185" s="281">
        <v>101</v>
      </c>
      <c r="C185" s="282" t="s">
        <v>260</v>
      </c>
      <c r="D185" s="182">
        <v>615200</v>
      </c>
      <c r="E185" s="182" t="s">
        <v>481</v>
      </c>
      <c r="F185" s="184"/>
      <c r="G185" s="184"/>
      <c r="H185" s="184"/>
      <c r="I185" s="184"/>
      <c r="J185" s="184"/>
      <c r="K185" s="184"/>
      <c r="L185" s="326" t="e">
        <f t="shared" si="77"/>
        <v>#DIV/0!</v>
      </c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ht="11.25" customHeight="1" x14ac:dyDescent="0.25">
      <c r="A186" s="280">
        <v>10</v>
      </c>
      <c r="B186" s="281">
        <v>101</v>
      </c>
      <c r="C186" s="282" t="s">
        <v>260</v>
      </c>
      <c r="D186" s="182">
        <v>615300</v>
      </c>
      <c r="E186" s="329" t="s">
        <v>449</v>
      </c>
      <c r="F186" s="184">
        <f>F187+F188</f>
        <v>200000</v>
      </c>
      <c r="G186" s="184">
        <f t="shared" ref="G186:K186" si="78">G187</f>
        <v>0</v>
      </c>
      <c r="H186" s="184">
        <f t="shared" si="78"/>
        <v>100000</v>
      </c>
      <c r="I186" s="184">
        <f t="shared" si="78"/>
        <v>0</v>
      </c>
      <c r="J186" s="184">
        <f t="shared" si="78"/>
        <v>80000</v>
      </c>
      <c r="K186" s="184">
        <f t="shared" si="78"/>
        <v>180000</v>
      </c>
      <c r="L186" s="326">
        <f t="shared" si="77"/>
        <v>90</v>
      </c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ht="12" customHeight="1" x14ac:dyDescent="0.25">
      <c r="A187" s="283">
        <v>10</v>
      </c>
      <c r="B187" s="135">
        <v>101</v>
      </c>
      <c r="C187" s="57" t="s">
        <v>260</v>
      </c>
      <c r="D187" s="58" t="s">
        <v>512</v>
      </c>
      <c r="E187" s="208" t="s">
        <v>561</v>
      </c>
      <c r="F187" s="41">
        <f t="shared" ref="F187:K188" si="79">F600</f>
        <v>200000</v>
      </c>
      <c r="G187" s="41">
        <f t="shared" si="79"/>
        <v>0</v>
      </c>
      <c r="H187" s="41">
        <f t="shared" si="79"/>
        <v>100000</v>
      </c>
      <c r="I187" s="41">
        <f t="shared" si="79"/>
        <v>0</v>
      </c>
      <c r="J187" s="41">
        <f t="shared" si="79"/>
        <v>80000</v>
      </c>
      <c r="K187" s="41">
        <f t="shared" si="79"/>
        <v>180000</v>
      </c>
      <c r="L187" s="302">
        <f t="shared" si="77"/>
        <v>90</v>
      </c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ht="21" customHeight="1" x14ac:dyDescent="0.25">
      <c r="A188" s="283">
        <v>10</v>
      </c>
      <c r="B188" s="135">
        <v>101</v>
      </c>
      <c r="C188" s="57" t="s">
        <v>260</v>
      </c>
      <c r="D188" s="68" t="s">
        <v>591</v>
      </c>
      <c r="E188" s="83" t="s">
        <v>592</v>
      </c>
      <c r="F188" s="41">
        <f t="shared" si="79"/>
        <v>0</v>
      </c>
      <c r="G188" s="41">
        <f t="shared" si="79"/>
        <v>0</v>
      </c>
      <c r="H188" s="41">
        <f t="shared" si="79"/>
        <v>0</v>
      </c>
      <c r="I188" s="41">
        <f t="shared" si="79"/>
        <v>0</v>
      </c>
      <c r="J188" s="41">
        <f t="shared" si="79"/>
        <v>0</v>
      </c>
      <c r="K188" s="41">
        <f t="shared" si="79"/>
        <v>0</v>
      </c>
      <c r="L188" s="302" t="e">
        <f t="shared" si="77"/>
        <v>#DIV/0!</v>
      </c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ht="11.25" customHeight="1" x14ac:dyDescent="0.25">
      <c r="A189" s="280">
        <v>10</v>
      </c>
      <c r="B189" s="281">
        <v>101</v>
      </c>
      <c r="C189" s="282" t="s">
        <v>260</v>
      </c>
      <c r="D189" s="182">
        <v>615400</v>
      </c>
      <c r="E189" s="303" t="s">
        <v>482</v>
      </c>
      <c r="F189" s="184">
        <f>F190+F191+F192+F193</f>
        <v>1273039</v>
      </c>
      <c r="G189" s="184">
        <f>G190+G191+G192+G193</f>
        <v>245066</v>
      </c>
      <c r="H189" s="184">
        <f>H190+H191+H192+H193</f>
        <v>70000</v>
      </c>
      <c r="I189" s="184">
        <f t="shared" ref="I189" si="80">I190+I191+I192</f>
        <v>0</v>
      </c>
      <c r="J189" s="184">
        <f>J190+J191+J192+J193</f>
        <v>73920</v>
      </c>
      <c r="K189" s="184">
        <f>K190+K191+K192+K193</f>
        <v>143920</v>
      </c>
      <c r="L189" s="326">
        <f t="shared" si="77"/>
        <v>11.305231025915152</v>
      </c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ht="11.25" customHeight="1" x14ac:dyDescent="0.25">
      <c r="A190" s="283">
        <v>10</v>
      </c>
      <c r="B190" s="135">
        <v>101</v>
      </c>
      <c r="C190" s="57" t="s">
        <v>260</v>
      </c>
      <c r="D190" s="135" t="s">
        <v>513</v>
      </c>
      <c r="E190" s="327" t="s">
        <v>377</v>
      </c>
      <c r="F190" s="41">
        <f>F495</f>
        <v>50000</v>
      </c>
      <c r="G190" s="41">
        <f>G495</f>
        <v>0</v>
      </c>
      <c r="H190" s="41">
        <f>H495</f>
        <v>5000</v>
      </c>
      <c r="I190" s="41">
        <f>I495</f>
        <v>0</v>
      </c>
      <c r="J190" s="41">
        <f>J495</f>
        <v>73920</v>
      </c>
      <c r="K190" s="41">
        <f t="shared" si="52"/>
        <v>78920</v>
      </c>
      <c r="L190" s="302">
        <f t="shared" si="77"/>
        <v>157.84</v>
      </c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ht="11.25" customHeight="1" x14ac:dyDescent="0.25">
      <c r="A191" s="298">
        <v>10</v>
      </c>
      <c r="B191" s="247">
        <v>101</v>
      </c>
      <c r="C191" s="299" t="s">
        <v>260</v>
      </c>
      <c r="D191" s="247" t="s">
        <v>550</v>
      </c>
      <c r="E191" s="322" t="s">
        <v>551</v>
      </c>
      <c r="F191" s="241">
        <f>F648</f>
        <v>24000</v>
      </c>
      <c r="G191" s="241">
        <f t="shared" ref="G191:K191" si="81">G648</f>
        <v>24000</v>
      </c>
      <c r="H191" s="241">
        <f t="shared" si="81"/>
        <v>15000</v>
      </c>
      <c r="I191" s="241">
        <f t="shared" si="81"/>
        <v>0</v>
      </c>
      <c r="J191" s="241">
        <f t="shared" si="81"/>
        <v>0</v>
      </c>
      <c r="K191" s="241">
        <f t="shared" si="81"/>
        <v>15000</v>
      </c>
      <c r="L191" s="304">
        <f t="shared" si="77"/>
        <v>62.5</v>
      </c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ht="11.25" customHeight="1" x14ac:dyDescent="0.25">
      <c r="A192" s="283">
        <v>10</v>
      </c>
      <c r="B192" s="135">
        <v>101</v>
      </c>
      <c r="C192" s="57" t="s">
        <v>260</v>
      </c>
      <c r="D192" s="135" t="s">
        <v>556</v>
      </c>
      <c r="E192" s="319" t="s">
        <v>557</v>
      </c>
      <c r="F192" s="41">
        <f>F496</f>
        <v>200000</v>
      </c>
      <c r="G192" s="41">
        <f t="shared" ref="G192:K192" si="82">G496</f>
        <v>0</v>
      </c>
      <c r="H192" s="41">
        <f t="shared" si="82"/>
        <v>0</v>
      </c>
      <c r="I192" s="41">
        <f t="shared" si="82"/>
        <v>0</v>
      </c>
      <c r="J192" s="41">
        <f t="shared" si="82"/>
        <v>0</v>
      </c>
      <c r="K192" s="41">
        <f t="shared" si="82"/>
        <v>0</v>
      </c>
      <c r="L192" s="302">
        <f t="shared" si="77"/>
        <v>0</v>
      </c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ht="11.25" customHeight="1" x14ac:dyDescent="0.25">
      <c r="A193" s="283">
        <v>10</v>
      </c>
      <c r="B193" s="135">
        <v>101</v>
      </c>
      <c r="C193" s="57" t="s">
        <v>260</v>
      </c>
      <c r="D193" s="35" t="s">
        <v>585</v>
      </c>
      <c r="E193" s="46" t="s">
        <v>586</v>
      </c>
      <c r="F193" s="41">
        <f>F352</f>
        <v>999039</v>
      </c>
      <c r="G193" s="41">
        <f t="shared" ref="G193:K193" si="83">G352</f>
        <v>221066</v>
      </c>
      <c r="H193" s="41">
        <f t="shared" si="83"/>
        <v>50000</v>
      </c>
      <c r="I193" s="41">
        <f t="shared" si="83"/>
        <v>0</v>
      </c>
      <c r="J193" s="41">
        <f t="shared" si="83"/>
        <v>0</v>
      </c>
      <c r="K193" s="41">
        <f t="shared" si="83"/>
        <v>50000</v>
      </c>
      <c r="L193" s="302">
        <f t="shared" si="77"/>
        <v>5.0048096220467864</v>
      </c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ht="11.25" customHeight="1" x14ac:dyDescent="0.25">
      <c r="A194" s="280">
        <v>10</v>
      </c>
      <c r="B194" s="281">
        <v>101</v>
      </c>
      <c r="C194" s="282" t="s">
        <v>260</v>
      </c>
      <c r="D194" s="182">
        <v>616000</v>
      </c>
      <c r="E194" s="182" t="s">
        <v>69</v>
      </c>
      <c r="F194" s="184">
        <f t="shared" ref="F194:K194" si="84">F195</f>
        <v>60000</v>
      </c>
      <c r="G194" s="184">
        <f t="shared" si="84"/>
        <v>27790</v>
      </c>
      <c r="H194" s="184">
        <f t="shared" si="84"/>
        <v>60000</v>
      </c>
      <c r="I194" s="184">
        <f t="shared" si="84"/>
        <v>0</v>
      </c>
      <c r="J194" s="184">
        <f t="shared" si="84"/>
        <v>0</v>
      </c>
      <c r="K194" s="184">
        <f t="shared" si="84"/>
        <v>60000</v>
      </c>
      <c r="L194" s="301">
        <f t="shared" si="77"/>
        <v>100</v>
      </c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ht="11.25" customHeight="1" x14ac:dyDescent="0.25">
      <c r="A195" s="283">
        <v>10</v>
      </c>
      <c r="B195" s="135">
        <v>101</v>
      </c>
      <c r="C195" s="57" t="s">
        <v>260</v>
      </c>
      <c r="D195" s="135">
        <v>616331</v>
      </c>
      <c r="E195" s="135" t="s">
        <v>140</v>
      </c>
      <c r="F195" s="41">
        <f>F444</f>
        <v>60000</v>
      </c>
      <c r="G195" s="41">
        <f>G444</f>
        <v>27790</v>
      </c>
      <c r="H195" s="41">
        <f>H444</f>
        <v>60000</v>
      </c>
      <c r="I195" s="41">
        <f>I444</f>
        <v>0</v>
      </c>
      <c r="J195" s="41">
        <f>J444</f>
        <v>0</v>
      </c>
      <c r="K195" s="41">
        <f t="shared" si="52"/>
        <v>60000</v>
      </c>
      <c r="L195" s="302">
        <f t="shared" si="77"/>
        <v>100</v>
      </c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ht="11.25" customHeight="1" x14ac:dyDescent="0.25">
      <c r="A196" s="280">
        <v>10</v>
      </c>
      <c r="B196" s="281">
        <v>101</v>
      </c>
      <c r="C196" s="282" t="s">
        <v>260</v>
      </c>
      <c r="D196" s="192"/>
      <c r="E196" s="325" t="s">
        <v>123</v>
      </c>
      <c r="F196" s="186">
        <f t="shared" ref="F196:K196" si="85">F197+F231+F229</f>
        <v>5504418</v>
      </c>
      <c r="G196" s="186">
        <f t="shared" si="85"/>
        <v>966049</v>
      </c>
      <c r="H196" s="186">
        <f t="shared" si="85"/>
        <v>1602658</v>
      </c>
      <c r="I196" s="186">
        <f t="shared" si="85"/>
        <v>854795</v>
      </c>
      <c r="J196" s="186">
        <f t="shared" si="85"/>
        <v>2150350</v>
      </c>
      <c r="K196" s="186">
        <f t="shared" si="85"/>
        <v>4607803</v>
      </c>
      <c r="L196" s="301">
        <f t="shared" si="77"/>
        <v>83.710993605500164</v>
      </c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ht="11.25" customHeight="1" x14ac:dyDescent="0.25">
      <c r="A197" s="280">
        <v>10</v>
      </c>
      <c r="B197" s="281">
        <v>101</v>
      </c>
      <c r="C197" s="282" t="s">
        <v>260</v>
      </c>
      <c r="D197" s="182">
        <v>821000</v>
      </c>
      <c r="E197" s="182" t="s">
        <v>71</v>
      </c>
      <c r="F197" s="184">
        <f t="shared" ref="F197:K197" si="86">F198+F200+F204+F217+F220</f>
        <v>5424418</v>
      </c>
      <c r="G197" s="184">
        <f t="shared" si="86"/>
        <v>929833</v>
      </c>
      <c r="H197" s="184">
        <f t="shared" si="86"/>
        <v>1522658</v>
      </c>
      <c r="I197" s="184">
        <f t="shared" si="86"/>
        <v>854795</v>
      </c>
      <c r="J197" s="184">
        <f t="shared" si="86"/>
        <v>2150350</v>
      </c>
      <c r="K197" s="184">
        <f t="shared" si="86"/>
        <v>4527803</v>
      </c>
      <c r="L197" s="301">
        <f t="shared" si="77"/>
        <v>83.470761287201682</v>
      </c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ht="10.5" customHeight="1" x14ac:dyDescent="0.25">
      <c r="A198" s="280">
        <v>10</v>
      </c>
      <c r="B198" s="281">
        <v>101</v>
      </c>
      <c r="C198" s="282" t="s">
        <v>260</v>
      </c>
      <c r="D198" s="182">
        <v>821100</v>
      </c>
      <c r="E198" s="330" t="s">
        <v>200</v>
      </c>
      <c r="F198" s="184">
        <f t="shared" ref="F198:K198" si="87">F199</f>
        <v>0</v>
      </c>
      <c r="G198" s="184">
        <f t="shared" si="87"/>
        <v>0</v>
      </c>
      <c r="H198" s="184">
        <f t="shared" si="87"/>
        <v>50000</v>
      </c>
      <c r="I198" s="184">
        <f t="shared" si="87"/>
        <v>0</v>
      </c>
      <c r="J198" s="184">
        <f t="shared" si="87"/>
        <v>0</v>
      </c>
      <c r="K198" s="184">
        <f t="shared" si="87"/>
        <v>50000</v>
      </c>
      <c r="L198" s="301" t="e">
        <f t="shared" si="77"/>
        <v>#DIV/0!</v>
      </c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ht="10.5" customHeight="1" x14ac:dyDescent="0.25">
      <c r="A199" s="283">
        <v>10</v>
      </c>
      <c r="B199" s="135">
        <v>101</v>
      </c>
      <c r="C199" s="57" t="s">
        <v>260</v>
      </c>
      <c r="D199" s="58">
        <v>821111</v>
      </c>
      <c r="E199" s="58" t="s">
        <v>282</v>
      </c>
      <c r="F199" s="41">
        <f>F396</f>
        <v>0</v>
      </c>
      <c r="G199" s="41">
        <f>G396</f>
        <v>0</v>
      </c>
      <c r="H199" s="41">
        <f>H396</f>
        <v>50000</v>
      </c>
      <c r="I199" s="41">
        <f>I396</f>
        <v>0</v>
      </c>
      <c r="J199" s="41">
        <f>J396</f>
        <v>0</v>
      </c>
      <c r="K199" s="41">
        <f>H199+I199+J199</f>
        <v>50000</v>
      </c>
      <c r="L199" s="302" t="e">
        <f t="shared" si="77"/>
        <v>#DIV/0!</v>
      </c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ht="11.25" customHeight="1" x14ac:dyDescent="0.25">
      <c r="A200" s="280">
        <v>10</v>
      </c>
      <c r="B200" s="281">
        <v>101</v>
      </c>
      <c r="C200" s="282" t="s">
        <v>260</v>
      </c>
      <c r="D200" s="182">
        <v>821200</v>
      </c>
      <c r="E200" s="182" t="s">
        <v>201</v>
      </c>
      <c r="F200" s="184">
        <f>F202+F201+F203</f>
        <v>300000</v>
      </c>
      <c r="G200" s="184">
        <f t="shared" ref="G200:K200" si="88">G202+G201+G203</f>
        <v>0</v>
      </c>
      <c r="H200" s="184">
        <f t="shared" si="88"/>
        <v>0</v>
      </c>
      <c r="I200" s="184">
        <f t="shared" si="88"/>
        <v>300000</v>
      </c>
      <c r="J200" s="184">
        <f t="shared" si="88"/>
        <v>0</v>
      </c>
      <c r="K200" s="184">
        <f t="shared" si="88"/>
        <v>300000</v>
      </c>
      <c r="L200" s="326">
        <f t="shared" si="77"/>
        <v>100</v>
      </c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ht="10.5" customHeight="1" x14ac:dyDescent="0.25">
      <c r="A201" s="283">
        <v>10</v>
      </c>
      <c r="B201" s="135">
        <v>101</v>
      </c>
      <c r="C201" s="57" t="s">
        <v>260</v>
      </c>
      <c r="D201" s="58">
        <v>821211</v>
      </c>
      <c r="E201" s="58" t="s">
        <v>288</v>
      </c>
      <c r="F201" s="41">
        <f>F397</f>
        <v>0</v>
      </c>
      <c r="G201" s="41">
        <f>G397</f>
        <v>0</v>
      </c>
      <c r="H201" s="41">
        <f>H397</f>
        <v>0</v>
      </c>
      <c r="I201" s="41"/>
      <c r="J201" s="41"/>
      <c r="K201" s="41">
        <f>H201+I201+J201</f>
        <v>0</v>
      </c>
      <c r="L201" s="302" t="e">
        <f t="shared" si="77"/>
        <v>#DIV/0!</v>
      </c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ht="11.25" customHeight="1" x14ac:dyDescent="0.25">
      <c r="A202" s="298">
        <v>10</v>
      </c>
      <c r="B202" s="247">
        <v>101</v>
      </c>
      <c r="C202" s="299" t="s">
        <v>260</v>
      </c>
      <c r="D202" s="239" t="s">
        <v>514</v>
      </c>
      <c r="E202" s="239" t="s">
        <v>379</v>
      </c>
      <c r="F202" s="241">
        <f t="shared" ref="F202:K202" si="89">F650</f>
        <v>300000</v>
      </c>
      <c r="G202" s="241">
        <f t="shared" si="89"/>
        <v>0</v>
      </c>
      <c r="H202" s="241">
        <f t="shared" si="89"/>
        <v>0</v>
      </c>
      <c r="I202" s="241">
        <f t="shared" si="89"/>
        <v>300000</v>
      </c>
      <c r="J202" s="241">
        <f t="shared" si="89"/>
        <v>0</v>
      </c>
      <c r="K202" s="241">
        <f t="shared" si="89"/>
        <v>300000</v>
      </c>
      <c r="L202" s="302">
        <f t="shared" si="77"/>
        <v>100</v>
      </c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ht="11.25" customHeight="1" x14ac:dyDescent="0.25">
      <c r="A203" s="298">
        <v>10</v>
      </c>
      <c r="B203" s="247">
        <v>101</v>
      </c>
      <c r="C203" s="299" t="s">
        <v>260</v>
      </c>
      <c r="D203" s="239">
        <v>821221</v>
      </c>
      <c r="E203" s="239" t="s">
        <v>498</v>
      </c>
      <c r="F203" s="241">
        <f t="shared" ref="F203:J203" si="90">F354</f>
        <v>0</v>
      </c>
      <c r="G203" s="241">
        <f t="shared" si="90"/>
        <v>0</v>
      </c>
      <c r="H203" s="241">
        <f t="shared" si="90"/>
        <v>0</v>
      </c>
      <c r="I203" s="241">
        <f t="shared" si="90"/>
        <v>0</v>
      </c>
      <c r="J203" s="241">
        <f t="shared" si="90"/>
        <v>0</v>
      </c>
      <c r="K203" s="241">
        <f>H203+I203+J203</f>
        <v>0</v>
      </c>
      <c r="L203" s="304" t="e">
        <f t="shared" si="77"/>
        <v>#DIV/0!</v>
      </c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ht="11.25" customHeight="1" x14ac:dyDescent="0.25">
      <c r="A204" s="280">
        <v>10</v>
      </c>
      <c r="B204" s="281">
        <v>101</v>
      </c>
      <c r="C204" s="282" t="s">
        <v>260</v>
      </c>
      <c r="D204" s="182">
        <v>821300</v>
      </c>
      <c r="E204" s="182" t="s">
        <v>121</v>
      </c>
      <c r="F204" s="184">
        <f t="shared" ref="F204:G204" si="91">F205+F206+F207+F208+F214+F215+F216+F213</f>
        <v>1038653</v>
      </c>
      <c r="G204" s="184">
        <f t="shared" si="91"/>
        <v>109379</v>
      </c>
      <c r="H204" s="184">
        <f>H205+H206+H207+H208+H214+H215+H216+H213</f>
        <v>95000</v>
      </c>
      <c r="I204" s="184">
        <f t="shared" ref="I204:K204" si="92">I205+I206+I207+I208+I214+I215+I216+I213</f>
        <v>300000</v>
      </c>
      <c r="J204" s="184">
        <f t="shared" si="92"/>
        <v>0</v>
      </c>
      <c r="K204" s="184">
        <f t="shared" si="92"/>
        <v>395000</v>
      </c>
      <c r="L204" s="301">
        <f t="shared" si="77"/>
        <v>38.030025427163835</v>
      </c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ht="10.5" customHeight="1" x14ac:dyDescent="0.25">
      <c r="A205" s="283">
        <v>10</v>
      </c>
      <c r="B205" s="135">
        <v>101</v>
      </c>
      <c r="C205" s="57" t="s">
        <v>260</v>
      </c>
      <c r="D205" s="135">
        <v>821311</v>
      </c>
      <c r="E205" s="58" t="s">
        <v>254</v>
      </c>
      <c r="F205" s="41">
        <f t="shared" ref="F205:J206" si="93">F603+F499</f>
        <v>81700</v>
      </c>
      <c r="G205" s="41">
        <f t="shared" si="93"/>
        <v>35504</v>
      </c>
      <c r="H205" s="41">
        <f t="shared" si="93"/>
        <v>30000</v>
      </c>
      <c r="I205" s="41">
        <f t="shared" si="93"/>
        <v>0</v>
      </c>
      <c r="J205" s="41">
        <f t="shared" si="93"/>
        <v>0</v>
      </c>
      <c r="K205" s="41">
        <f t="shared" ref="K205:K215" si="94">H205+I205+J205</f>
        <v>30000</v>
      </c>
      <c r="L205" s="302">
        <f t="shared" si="77"/>
        <v>36.719706242350057</v>
      </c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ht="11.25" customHeight="1" x14ac:dyDescent="0.25">
      <c r="A206" s="298">
        <v>10</v>
      </c>
      <c r="B206" s="247">
        <v>101</v>
      </c>
      <c r="C206" s="299" t="s">
        <v>260</v>
      </c>
      <c r="D206" s="247">
        <v>821312</v>
      </c>
      <c r="E206" s="239" t="s">
        <v>255</v>
      </c>
      <c r="F206" s="241">
        <f t="shared" si="93"/>
        <v>44653</v>
      </c>
      <c r="G206" s="241">
        <f t="shared" si="93"/>
        <v>51363</v>
      </c>
      <c r="H206" s="241">
        <f t="shared" si="93"/>
        <v>30000</v>
      </c>
      <c r="I206" s="241">
        <f t="shared" si="93"/>
        <v>0</v>
      </c>
      <c r="J206" s="241">
        <f t="shared" si="93"/>
        <v>0</v>
      </c>
      <c r="K206" s="241">
        <f>K604+K500</f>
        <v>30000</v>
      </c>
      <c r="L206" s="304">
        <f t="shared" si="77"/>
        <v>67.184735628065312</v>
      </c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ht="9.75" customHeight="1" x14ac:dyDescent="0.25">
      <c r="A207" s="283">
        <v>10</v>
      </c>
      <c r="B207" s="135">
        <v>101</v>
      </c>
      <c r="C207" s="57" t="s">
        <v>260</v>
      </c>
      <c r="D207" s="135" t="s">
        <v>256</v>
      </c>
      <c r="E207" s="58" t="s">
        <v>397</v>
      </c>
      <c r="F207" s="41">
        <f>F398+F605</f>
        <v>81000</v>
      </c>
      <c r="G207" s="41">
        <f t="shared" ref="G207:K207" si="95">G398+G605</f>
        <v>21902</v>
      </c>
      <c r="H207" s="41">
        <f t="shared" si="95"/>
        <v>30000</v>
      </c>
      <c r="I207" s="41">
        <f t="shared" si="95"/>
        <v>0</v>
      </c>
      <c r="J207" s="41">
        <f t="shared" si="95"/>
        <v>0</v>
      </c>
      <c r="K207" s="41">
        <f t="shared" si="95"/>
        <v>30000</v>
      </c>
      <c r="L207" s="302">
        <f t="shared" si="77"/>
        <v>37.037037037037038</v>
      </c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ht="10.5" customHeight="1" x14ac:dyDescent="0.25">
      <c r="A208" s="305">
        <v>10</v>
      </c>
      <c r="B208" s="306">
        <v>101</v>
      </c>
      <c r="C208" s="307" t="s">
        <v>260</v>
      </c>
      <c r="D208" s="306">
        <v>821319</v>
      </c>
      <c r="E208" s="308" t="s">
        <v>393</v>
      </c>
      <c r="F208" s="309">
        <f>F606</f>
        <v>5000</v>
      </c>
      <c r="G208" s="309">
        <f>G606</f>
        <v>610</v>
      </c>
      <c r="H208" s="309">
        <f>H606</f>
        <v>5000</v>
      </c>
      <c r="I208" s="309">
        <f>I606</f>
        <v>0</v>
      </c>
      <c r="J208" s="309">
        <f>J606</f>
        <v>0</v>
      </c>
      <c r="K208" s="309">
        <f t="shared" si="94"/>
        <v>5000</v>
      </c>
      <c r="L208" s="334">
        <f t="shared" si="77"/>
        <v>100</v>
      </c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ht="12" customHeight="1" x14ac:dyDescent="0.25">
      <c r="A209" s="478" t="s">
        <v>266</v>
      </c>
      <c r="B209" s="478"/>
      <c r="C209" s="478"/>
      <c r="D209" s="489"/>
      <c r="E209" s="489"/>
      <c r="F209" s="41"/>
      <c r="G209" s="41"/>
      <c r="H209" s="41"/>
      <c r="I209" s="41"/>
      <c r="J209" s="41"/>
      <c r="K209" s="41"/>
      <c r="L209" s="5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ht="21.75" customHeight="1" x14ac:dyDescent="0.25">
      <c r="A210" s="497" t="s">
        <v>73</v>
      </c>
      <c r="B210" s="495" t="s">
        <v>257</v>
      </c>
      <c r="C210" s="495" t="s">
        <v>258</v>
      </c>
      <c r="D210" s="493" t="s">
        <v>259</v>
      </c>
      <c r="E210" s="492" t="s">
        <v>74</v>
      </c>
      <c r="F210" s="491" t="s">
        <v>579</v>
      </c>
      <c r="G210" s="491" t="s">
        <v>617</v>
      </c>
      <c r="H210" s="492" t="s">
        <v>616</v>
      </c>
      <c r="I210" s="492"/>
      <c r="J210" s="492"/>
      <c r="K210" s="492"/>
      <c r="L210" s="499" t="s">
        <v>541</v>
      </c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ht="43.5" customHeight="1" x14ac:dyDescent="0.25">
      <c r="A211" s="498"/>
      <c r="B211" s="496"/>
      <c r="C211" s="496"/>
      <c r="D211" s="494"/>
      <c r="E211" s="450"/>
      <c r="F211" s="451"/>
      <c r="G211" s="451"/>
      <c r="H211" s="381" t="s">
        <v>275</v>
      </c>
      <c r="I211" s="381" t="s">
        <v>276</v>
      </c>
      <c r="J211" s="381" t="s">
        <v>277</v>
      </c>
      <c r="K211" s="155" t="s">
        <v>278</v>
      </c>
      <c r="L211" s="500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ht="8.25" customHeight="1" x14ac:dyDescent="0.25">
      <c r="A212" s="264">
        <v>1</v>
      </c>
      <c r="B212" s="265">
        <v>2</v>
      </c>
      <c r="C212" s="265">
        <v>3</v>
      </c>
      <c r="D212" s="266">
        <v>4</v>
      </c>
      <c r="E212" s="265">
        <v>5</v>
      </c>
      <c r="F212" s="266">
        <v>6</v>
      </c>
      <c r="G212" s="266">
        <v>7</v>
      </c>
      <c r="H212" s="266">
        <v>8</v>
      </c>
      <c r="I212" s="266">
        <v>9</v>
      </c>
      <c r="J212" s="266">
        <v>10</v>
      </c>
      <c r="K212" s="266">
        <v>11</v>
      </c>
      <c r="L212" s="267">
        <v>12</v>
      </c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ht="10.5" customHeight="1" x14ac:dyDescent="0.25">
      <c r="A213" s="283">
        <v>10</v>
      </c>
      <c r="B213" s="135">
        <v>101</v>
      </c>
      <c r="C213" s="57" t="s">
        <v>260</v>
      </c>
      <c r="D213" s="135" t="s">
        <v>547</v>
      </c>
      <c r="E213" s="58" t="s">
        <v>548</v>
      </c>
      <c r="F213" s="41">
        <f>F651</f>
        <v>271300</v>
      </c>
      <c r="G213" s="41">
        <f t="shared" ref="G213:K213" si="96">G651</f>
        <v>0</v>
      </c>
      <c r="H213" s="41">
        <f t="shared" si="96"/>
        <v>0</v>
      </c>
      <c r="I213" s="41">
        <f t="shared" si="96"/>
        <v>300000</v>
      </c>
      <c r="J213" s="41">
        <f t="shared" si="96"/>
        <v>0</v>
      </c>
      <c r="K213" s="41">
        <f t="shared" si="96"/>
        <v>300000</v>
      </c>
      <c r="L213" s="331">
        <f t="shared" si="77"/>
        <v>110.57869517139697</v>
      </c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s="139" customFormat="1" ht="10.5" customHeight="1" x14ac:dyDescent="0.25">
      <c r="A214" s="298">
        <v>10</v>
      </c>
      <c r="B214" s="247">
        <v>101</v>
      </c>
      <c r="C214" s="299" t="s">
        <v>260</v>
      </c>
      <c r="D214" s="247">
        <v>821321</v>
      </c>
      <c r="E214" s="239" t="s">
        <v>538</v>
      </c>
      <c r="F214" s="241">
        <f>F652</f>
        <v>500000</v>
      </c>
      <c r="G214" s="241">
        <f>G652</f>
        <v>0</v>
      </c>
      <c r="H214" s="241">
        <f>H652</f>
        <v>0</v>
      </c>
      <c r="I214" s="241"/>
      <c r="J214" s="241"/>
      <c r="K214" s="241">
        <f t="shared" si="94"/>
        <v>0</v>
      </c>
      <c r="L214" s="333">
        <f t="shared" si="77"/>
        <v>0</v>
      </c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s="11" customFormat="1" ht="10.5" customHeight="1" x14ac:dyDescent="0.25">
      <c r="A215" s="283">
        <v>10</v>
      </c>
      <c r="B215" s="135">
        <v>101</v>
      </c>
      <c r="C215" s="57" t="s">
        <v>260</v>
      </c>
      <c r="D215" s="135">
        <v>821321</v>
      </c>
      <c r="E215" s="58" t="s">
        <v>658</v>
      </c>
      <c r="F215" s="41">
        <f t="shared" ref="F215:H216" si="97">F607</f>
        <v>50000</v>
      </c>
      <c r="G215" s="41">
        <f t="shared" si="97"/>
        <v>0</v>
      </c>
      <c r="H215" s="41">
        <f t="shared" si="97"/>
        <v>0</v>
      </c>
      <c r="I215" s="41"/>
      <c r="J215" s="41"/>
      <c r="K215" s="41">
        <f t="shared" si="94"/>
        <v>0</v>
      </c>
      <c r="L215" s="331">
        <f t="shared" si="77"/>
        <v>0</v>
      </c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s="11" customFormat="1" ht="10.5" customHeight="1" x14ac:dyDescent="0.25">
      <c r="A216" s="298">
        <v>10</v>
      </c>
      <c r="B216" s="247">
        <v>101</v>
      </c>
      <c r="C216" s="299" t="s">
        <v>260</v>
      </c>
      <c r="D216" s="247">
        <v>821371</v>
      </c>
      <c r="E216" s="239" t="s">
        <v>528</v>
      </c>
      <c r="F216" s="241">
        <f t="shared" si="97"/>
        <v>5000</v>
      </c>
      <c r="G216" s="241">
        <f t="shared" si="97"/>
        <v>0</v>
      </c>
      <c r="H216" s="241">
        <f t="shared" si="97"/>
        <v>0</v>
      </c>
      <c r="I216" s="241">
        <f>I608</f>
        <v>0</v>
      </c>
      <c r="J216" s="241">
        <f>J608</f>
        <v>0</v>
      </c>
      <c r="K216" s="241">
        <f>K608</f>
        <v>0</v>
      </c>
      <c r="L216" s="333">
        <f t="shared" si="77"/>
        <v>0</v>
      </c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ht="14.25" customHeight="1" x14ac:dyDescent="0.25">
      <c r="A217" s="280">
        <v>10</v>
      </c>
      <c r="B217" s="281">
        <v>101</v>
      </c>
      <c r="C217" s="282" t="s">
        <v>260</v>
      </c>
      <c r="D217" s="192">
        <v>821500</v>
      </c>
      <c r="E217" s="192" t="s">
        <v>202</v>
      </c>
      <c r="F217" s="184">
        <f t="shared" ref="F217:K217" si="98">F218+F219</f>
        <v>130000</v>
      </c>
      <c r="G217" s="184">
        <f t="shared" si="98"/>
        <v>37527</v>
      </c>
      <c r="H217" s="184">
        <f t="shared" si="98"/>
        <v>67500</v>
      </c>
      <c r="I217" s="184">
        <f t="shared" si="98"/>
        <v>50000</v>
      </c>
      <c r="J217" s="184">
        <f t="shared" si="98"/>
        <v>62500</v>
      </c>
      <c r="K217" s="184">
        <f t="shared" si="98"/>
        <v>180000</v>
      </c>
      <c r="L217" s="335">
        <f t="shared" si="77"/>
        <v>138.46153846153845</v>
      </c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ht="12" customHeight="1" x14ac:dyDescent="0.25">
      <c r="A218" s="283">
        <v>10</v>
      </c>
      <c r="B218" s="135">
        <v>101</v>
      </c>
      <c r="C218" s="57" t="s">
        <v>260</v>
      </c>
      <c r="D218" s="135">
        <v>821513</v>
      </c>
      <c r="E218" s="58" t="s">
        <v>380</v>
      </c>
      <c r="F218" s="41">
        <f>F610</f>
        <v>80000</v>
      </c>
      <c r="G218" s="41">
        <f>G610</f>
        <v>37527</v>
      </c>
      <c r="H218" s="41">
        <f>H610</f>
        <v>17500</v>
      </c>
      <c r="I218" s="41">
        <f t="shared" ref="I218:J218" si="99">I610</f>
        <v>0</v>
      </c>
      <c r="J218" s="41">
        <f t="shared" si="99"/>
        <v>62500</v>
      </c>
      <c r="K218" s="41">
        <f>H218+I218+J218</f>
        <v>80000</v>
      </c>
      <c r="L218" s="331">
        <f t="shared" si="77"/>
        <v>100</v>
      </c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ht="12" customHeight="1" x14ac:dyDescent="0.25">
      <c r="A219" s="283">
        <v>10</v>
      </c>
      <c r="B219" s="135">
        <v>101</v>
      </c>
      <c r="C219" s="57" t="s">
        <v>260</v>
      </c>
      <c r="D219" s="135">
        <v>821521</v>
      </c>
      <c r="E219" s="58" t="s">
        <v>488</v>
      </c>
      <c r="F219" s="41">
        <f>F399</f>
        <v>50000</v>
      </c>
      <c r="G219" s="41">
        <f>G399</f>
        <v>0</v>
      </c>
      <c r="H219" s="41">
        <f>H399</f>
        <v>50000</v>
      </c>
      <c r="I219" s="41">
        <f>I399</f>
        <v>50000</v>
      </c>
      <c r="J219" s="41">
        <f>J399</f>
        <v>0</v>
      </c>
      <c r="K219" s="41">
        <f>H219+I219+J219</f>
        <v>100000</v>
      </c>
      <c r="L219" s="331">
        <f t="shared" si="77"/>
        <v>200</v>
      </c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s="50" customFormat="1" ht="12" customHeight="1" x14ac:dyDescent="0.25">
      <c r="A220" s="280">
        <v>10</v>
      </c>
      <c r="B220" s="281">
        <v>101</v>
      </c>
      <c r="C220" s="282" t="s">
        <v>260</v>
      </c>
      <c r="D220" s="192">
        <v>821600</v>
      </c>
      <c r="E220" s="336" t="s">
        <v>122</v>
      </c>
      <c r="F220" s="184">
        <f>F224+F221+F223+F226+F227+F225+F222</f>
        <v>3955765</v>
      </c>
      <c r="G220" s="184">
        <f t="shared" ref="G220" si="100">G224+G221+G223+G226+G227+G225+G222</f>
        <v>782927</v>
      </c>
      <c r="H220" s="184">
        <f>H224+H221+H223+H226+H227+H225+H222+H228</f>
        <v>1310158</v>
      </c>
      <c r="I220" s="184">
        <f t="shared" ref="I220:K220" si="101">I224+I221+I223+I226+I227+I225+I222+I228</f>
        <v>204795</v>
      </c>
      <c r="J220" s="184">
        <f t="shared" si="101"/>
        <v>2087850</v>
      </c>
      <c r="K220" s="184">
        <f t="shared" si="101"/>
        <v>3602803</v>
      </c>
      <c r="L220" s="335">
        <f t="shared" si="77"/>
        <v>91.077275824018869</v>
      </c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ht="21" customHeight="1" x14ac:dyDescent="0.25">
      <c r="A221" s="298">
        <v>10</v>
      </c>
      <c r="B221" s="247">
        <v>101</v>
      </c>
      <c r="C221" s="299" t="s">
        <v>260</v>
      </c>
      <c r="D221" s="332">
        <v>821612</v>
      </c>
      <c r="E221" s="321" t="s">
        <v>396</v>
      </c>
      <c r="F221" s="41">
        <f>F355</f>
        <v>2181114</v>
      </c>
      <c r="G221" s="241">
        <f>G355</f>
        <v>0</v>
      </c>
      <c r="H221" s="241">
        <f>H355</f>
        <v>500000</v>
      </c>
      <c r="I221" s="241">
        <f>I355</f>
        <v>204795</v>
      </c>
      <c r="J221" s="241">
        <f>J355</f>
        <v>1417350</v>
      </c>
      <c r="K221" s="241">
        <f t="shared" ref="K221:K232" si="102">H221+I221+J221</f>
        <v>2122145</v>
      </c>
      <c r="L221" s="333">
        <f t="shared" si="77"/>
        <v>97.296381573819616</v>
      </c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ht="21" customHeight="1" x14ac:dyDescent="0.25">
      <c r="A222" s="283">
        <v>10</v>
      </c>
      <c r="B222" s="135">
        <v>101</v>
      </c>
      <c r="C222" s="57" t="s">
        <v>260</v>
      </c>
      <c r="D222" s="328" t="s">
        <v>571</v>
      </c>
      <c r="E222" s="318" t="s">
        <v>657</v>
      </c>
      <c r="F222" s="41">
        <f>F356</f>
        <v>718263</v>
      </c>
      <c r="G222" s="41">
        <f t="shared" ref="G222:J222" si="103">G356</f>
        <v>368472</v>
      </c>
      <c r="H222" s="41">
        <f t="shared" si="103"/>
        <v>100000</v>
      </c>
      <c r="I222" s="41">
        <f t="shared" si="103"/>
        <v>0</v>
      </c>
      <c r="J222" s="41">
        <f t="shared" si="103"/>
        <v>300000</v>
      </c>
      <c r="K222" s="41">
        <f t="shared" si="102"/>
        <v>400000</v>
      </c>
      <c r="L222" s="331">
        <f t="shared" si="77"/>
        <v>55.689907457296286</v>
      </c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ht="12" customHeight="1" x14ac:dyDescent="0.25">
      <c r="A223" s="280">
        <v>10</v>
      </c>
      <c r="B223" s="281">
        <v>101</v>
      </c>
      <c r="C223" s="282" t="s">
        <v>260</v>
      </c>
      <c r="D223" s="384" t="s">
        <v>515</v>
      </c>
      <c r="E223" s="385" t="s">
        <v>562</v>
      </c>
      <c r="F223" s="382">
        <f>F609</f>
        <v>130868</v>
      </c>
      <c r="G223" s="382">
        <f>G609</f>
        <v>15617</v>
      </c>
      <c r="H223" s="382">
        <f>H609</f>
        <v>50000</v>
      </c>
      <c r="I223" s="382">
        <f t="shared" ref="I223:J223" si="104">I609</f>
        <v>0</v>
      </c>
      <c r="J223" s="382">
        <f t="shared" si="104"/>
        <v>70500</v>
      </c>
      <c r="K223" s="382">
        <f t="shared" si="102"/>
        <v>120500</v>
      </c>
      <c r="L223" s="386">
        <f t="shared" si="77"/>
        <v>92.077513219427203</v>
      </c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ht="12.75" customHeight="1" x14ac:dyDescent="0.25">
      <c r="A224" s="283">
        <v>10</v>
      </c>
      <c r="B224" s="135">
        <v>101</v>
      </c>
      <c r="C224" s="57" t="s">
        <v>260</v>
      </c>
      <c r="D224" s="135" t="s">
        <v>516</v>
      </c>
      <c r="E224" s="312" t="s">
        <v>203</v>
      </c>
      <c r="F224" s="41">
        <f>F357</f>
        <v>317386</v>
      </c>
      <c r="G224" s="41">
        <f>G357</f>
        <v>0</v>
      </c>
      <c r="H224" s="41">
        <f>H357</f>
        <v>430000</v>
      </c>
      <c r="I224" s="41">
        <f>I357</f>
        <v>0</v>
      </c>
      <c r="J224" s="41">
        <f>J357</f>
        <v>200000</v>
      </c>
      <c r="K224" s="41">
        <f t="shared" si="102"/>
        <v>630000</v>
      </c>
      <c r="L224" s="331">
        <f t="shared" si="77"/>
        <v>198.49646802316423</v>
      </c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ht="12.75" customHeight="1" x14ac:dyDescent="0.25">
      <c r="A225" s="280">
        <v>10</v>
      </c>
      <c r="B225" s="281">
        <v>101</v>
      </c>
      <c r="C225" s="282" t="s">
        <v>260</v>
      </c>
      <c r="D225" s="281" t="s">
        <v>540</v>
      </c>
      <c r="E225" s="387" t="s">
        <v>559</v>
      </c>
      <c r="F225" s="382">
        <f t="shared" ref="F225:G225" si="105">F653</f>
        <v>40000</v>
      </c>
      <c r="G225" s="382">
        <f t="shared" si="105"/>
        <v>0</v>
      </c>
      <c r="H225" s="382">
        <f>H653</f>
        <v>0</v>
      </c>
      <c r="I225" s="382">
        <f>I653</f>
        <v>0</v>
      </c>
      <c r="J225" s="382">
        <f>J653</f>
        <v>0</v>
      </c>
      <c r="K225" s="382">
        <f t="shared" si="102"/>
        <v>0</v>
      </c>
      <c r="L225" s="386">
        <f t="shared" si="77"/>
        <v>0</v>
      </c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ht="22.5" x14ac:dyDescent="0.25">
      <c r="A226" s="280">
        <v>10</v>
      </c>
      <c r="B226" s="281">
        <v>101</v>
      </c>
      <c r="C226" s="282" t="s">
        <v>260</v>
      </c>
      <c r="D226" s="388" t="s">
        <v>517</v>
      </c>
      <c r="E226" s="389" t="s">
        <v>467</v>
      </c>
      <c r="F226" s="382">
        <f t="shared" ref="F226:K228" si="106">F358</f>
        <v>350000</v>
      </c>
      <c r="G226" s="382">
        <f t="shared" si="106"/>
        <v>310872</v>
      </c>
      <c r="H226" s="382">
        <f t="shared" si="106"/>
        <v>0</v>
      </c>
      <c r="I226" s="382">
        <f t="shared" si="106"/>
        <v>0</v>
      </c>
      <c r="J226" s="382">
        <f t="shared" si="106"/>
        <v>0</v>
      </c>
      <c r="K226" s="382">
        <f>H226+I226+J226</f>
        <v>0</v>
      </c>
      <c r="L226" s="386">
        <f t="shared" si="77"/>
        <v>0</v>
      </c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ht="23.25" customHeight="1" x14ac:dyDescent="0.25">
      <c r="A227" s="283">
        <v>10</v>
      </c>
      <c r="B227" s="135">
        <v>101</v>
      </c>
      <c r="C227" s="57" t="s">
        <v>260</v>
      </c>
      <c r="D227" s="135" t="s">
        <v>518</v>
      </c>
      <c r="E227" s="319" t="s">
        <v>504</v>
      </c>
      <c r="F227" s="41">
        <f t="shared" si="106"/>
        <v>218134</v>
      </c>
      <c r="G227" s="41">
        <f t="shared" si="106"/>
        <v>87966</v>
      </c>
      <c r="H227" s="41">
        <f t="shared" si="106"/>
        <v>130158</v>
      </c>
      <c r="I227" s="41">
        <f t="shared" si="106"/>
        <v>0</v>
      </c>
      <c r="J227" s="41">
        <f t="shared" si="106"/>
        <v>0</v>
      </c>
      <c r="K227" s="41">
        <f>H227+I227+J227</f>
        <v>130158</v>
      </c>
      <c r="L227" s="331">
        <f t="shared" si="77"/>
        <v>59.668827418009116</v>
      </c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ht="32.25" customHeight="1" x14ac:dyDescent="0.25">
      <c r="A228" s="283">
        <v>10</v>
      </c>
      <c r="B228" s="135">
        <v>101</v>
      </c>
      <c r="C228" s="57" t="s">
        <v>260</v>
      </c>
      <c r="D228" s="135" t="s">
        <v>663</v>
      </c>
      <c r="E228" s="140" t="s">
        <v>664</v>
      </c>
      <c r="F228" s="41">
        <f t="shared" si="106"/>
        <v>0</v>
      </c>
      <c r="G228" s="41">
        <f t="shared" si="106"/>
        <v>0</v>
      </c>
      <c r="H228" s="41">
        <f t="shared" si="106"/>
        <v>100000</v>
      </c>
      <c r="I228" s="41">
        <f t="shared" si="106"/>
        <v>0</v>
      </c>
      <c r="J228" s="41">
        <f t="shared" si="106"/>
        <v>100000</v>
      </c>
      <c r="K228" s="41">
        <f t="shared" si="106"/>
        <v>200000</v>
      </c>
      <c r="L228" s="331" t="e">
        <f t="shared" si="77"/>
        <v>#DIV/0!</v>
      </c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ht="12.75" customHeight="1" x14ac:dyDescent="0.25">
      <c r="A229" s="280">
        <v>10</v>
      </c>
      <c r="B229" s="281">
        <v>101</v>
      </c>
      <c r="C229" s="282" t="s">
        <v>260</v>
      </c>
      <c r="D229" s="192">
        <v>822000</v>
      </c>
      <c r="E229" s="338" t="s">
        <v>530</v>
      </c>
      <c r="F229" s="184">
        <f t="shared" ref="F229:K229" si="107">F230</f>
        <v>0</v>
      </c>
      <c r="G229" s="184">
        <f t="shared" si="107"/>
        <v>0</v>
      </c>
      <c r="H229" s="184">
        <f t="shared" si="107"/>
        <v>0</v>
      </c>
      <c r="I229" s="184">
        <f t="shared" si="107"/>
        <v>0</v>
      </c>
      <c r="J229" s="184">
        <f t="shared" si="107"/>
        <v>0</v>
      </c>
      <c r="K229" s="184">
        <f t="shared" si="107"/>
        <v>0</v>
      </c>
      <c r="L229" s="335" t="e">
        <f t="shared" si="77"/>
        <v>#DIV/0!</v>
      </c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ht="12.75" customHeight="1" x14ac:dyDescent="0.25">
      <c r="A230" s="283">
        <v>10</v>
      </c>
      <c r="B230" s="135">
        <v>101</v>
      </c>
      <c r="C230" s="57" t="s">
        <v>260</v>
      </c>
      <c r="D230" s="170">
        <v>822311</v>
      </c>
      <c r="E230" s="337" t="s">
        <v>529</v>
      </c>
      <c r="F230" s="41">
        <f t="shared" ref="F230:K230" si="108">F306</f>
        <v>0</v>
      </c>
      <c r="G230" s="41">
        <f t="shared" si="108"/>
        <v>0</v>
      </c>
      <c r="H230" s="41">
        <f t="shared" si="108"/>
        <v>0</v>
      </c>
      <c r="I230" s="41">
        <f t="shared" si="108"/>
        <v>0</v>
      </c>
      <c r="J230" s="41">
        <f t="shared" si="108"/>
        <v>0</v>
      </c>
      <c r="K230" s="41">
        <f t="shared" si="108"/>
        <v>0</v>
      </c>
      <c r="L230" s="331" t="e">
        <f t="shared" si="77"/>
        <v>#DIV/0!</v>
      </c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ht="12.75" customHeight="1" x14ac:dyDescent="0.25">
      <c r="A231" s="280">
        <v>10</v>
      </c>
      <c r="B231" s="281">
        <v>101</v>
      </c>
      <c r="C231" s="282" t="s">
        <v>260</v>
      </c>
      <c r="D231" s="182">
        <v>823000</v>
      </c>
      <c r="E231" s="182" t="s">
        <v>72</v>
      </c>
      <c r="F231" s="184">
        <f>F232</f>
        <v>80000</v>
      </c>
      <c r="G231" s="184">
        <f>G232</f>
        <v>36216</v>
      </c>
      <c r="H231" s="184">
        <f>H232</f>
        <v>80000</v>
      </c>
      <c r="I231" s="184">
        <f>I232</f>
        <v>0</v>
      </c>
      <c r="J231" s="184">
        <f>J232</f>
        <v>0</v>
      </c>
      <c r="K231" s="184">
        <f t="shared" si="102"/>
        <v>80000</v>
      </c>
      <c r="L231" s="335">
        <f>K231/F231*100</f>
        <v>100</v>
      </c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ht="11.25" customHeight="1" x14ac:dyDescent="0.25">
      <c r="A232" s="283">
        <v>10</v>
      </c>
      <c r="B232" s="135">
        <v>101</v>
      </c>
      <c r="C232" s="57" t="s">
        <v>260</v>
      </c>
      <c r="D232" s="58">
        <v>823331</v>
      </c>
      <c r="E232" s="312" t="s">
        <v>154</v>
      </c>
      <c r="F232" s="41">
        <f>F446</f>
        <v>80000</v>
      </c>
      <c r="G232" s="41">
        <f>G446</f>
        <v>36216</v>
      </c>
      <c r="H232" s="41">
        <f>H446</f>
        <v>80000</v>
      </c>
      <c r="I232" s="41">
        <v>0</v>
      </c>
      <c r="J232" s="41">
        <v>0</v>
      </c>
      <c r="K232" s="41">
        <f t="shared" si="102"/>
        <v>80000</v>
      </c>
      <c r="L232" s="331">
        <f>K232/F232*100</f>
        <v>100</v>
      </c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ht="11.25" customHeight="1" x14ac:dyDescent="0.25">
      <c r="A233" s="280">
        <v>10</v>
      </c>
      <c r="B233" s="281">
        <v>101</v>
      </c>
      <c r="C233" s="282" t="s">
        <v>260</v>
      </c>
      <c r="D233" s="316"/>
      <c r="E233" s="182" t="s">
        <v>204</v>
      </c>
      <c r="F233" s="184">
        <f t="shared" ref="F233:K233" si="109">F234</f>
        <v>100000</v>
      </c>
      <c r="G233" s="184">
        <f t="shared" si="109"/>
        <v>0</v>
      </c>
      <c r="H233" s="184">
        <f t="shared" si="109"/>
        <v>100000</v>
      </c>
      <c r="I233" s="184">
        <f t="shared" si="109"/>
        <v>0</v>
      </c>
      <c r="J233" s="184">
        <f t="shared" si="109"/>
        <v>0</v>
      </c>
      <c r="K233" s="184">
        <f t="shared" si="109"/>
        <v>100000</v>
      </c>
      <c r="L233" s="335">
        <f>K233/F233*100</f>
        <v>100</v>
      </c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ht="11.25" customHeight="1" x14ac:dyDescent="0.25">
      <c r="A234" s="283">
        <v>10</v>
      </c>
      <c r="B234" s="135">
        <v>101</v>
      </c>
      <c r="C234" s="57" t="s">
        <v>260</v>
      </c>
      <c r="D234" s="135">
        <v>999999</v>
      </c>
      <c r="E234" s="312" t="s">
        <v>205</v>
      </c>
      <c r="F234" s="41">
        <f>F308</f>
        <v>100000</v>
      </c>
      <c r="G234" s="41">
        <v>0</v>
      </c>
      <c r="H234" s="41">
        <f>H308</f>
        <v>100000</v>
      </c>
      <c r="I234" s="41">
        <v>0</v>
      </c>
      <c r="J234" s="41">
        <v>0</v>
      </c>
      <c r="K234" s="41">
        <f>H234+I234+J234</f>
        <v>100000</v>
      </c>
      <c r="L234" s="331">
        <f>K234/F234*100</f>
        <v>100</v>
      </c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ht="11.25" customHeight="1" x14ac:dyDescent="0.25">
      <c r="A235" s="390"/>
      <c r="B235" s="391"/>
      <c r="C235" s="391"/>
      <c r="D235" s="383"/>
      <c r="E235" s="392" t="s">
        <v>606</v>
      </c>
      <c r="F235" s="392"/>
      <c r="G235" s="392"/>
      <c r="H235" s="392"/>
      <c r="I235" s="392"/>
      <c r="J235" s="392"/>
      <c r="K235" s="392"/>
      <c r="L235" s="393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ht="11.25" customHeight="1" x14ac:dyDescent="0.25">
      <c r="A236" s="285"/>
      <c r="B236" s="285"/>
      <c r="C236" s="285"/>
      <c r="D236" s="135"/>
      <c r="E236" s="51"/>
      <c r="F236" s="51"/>
      <c r="G236" s="51"/>
      <c r="H236" s="51"/>
      <c r="I236" s="51"/>
      <c r="J236" s="51"/>
      <c r="K236" s="51"/>
      <c r="L236" s="51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ht="11.25" customHeight="1" x14ac:dyDescent="0.25">
      <c r="A237" s="285"/>
      <c r="B237" s="285"/>
      <c r="C237" s="285"/>
      <c r="D237" s="135"/>
      <c r="E237" s="51"/>
      <c r="F237" s="51"/>
      <c r="G237" s="51"/>
      <c r="H237" s="51"/>
      <c r="I237" s="51"/>
      <c r="J237" s="51"/>
      <c r="K237" s="51"/>
      <c r="L237" s="51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ht="11.25" customHeight="1" x14ac:dyDescent="0.25">
      <c r="A238" s="285"/>
      <c r="B238" s="285"/>
      <c r="C238" s="285"/>
      <c r="D238" s="135"/>
      <c r="E238" s="51"/>
      <c r="F238" s="51"/>
      <c r="G238" s="51"/>
      <c r="H238" s="51"/>
      <c r="I238" s="51"/>
      <c r="J238" s="51"/>
      <c r="K238" s="51"/>
      <c r="L238" s="51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ht="11.25" customHeight="1" x14ac:dyDescent="0.25">
      <c r="A239" s="285"/>
      <c r="B239" s="285"/>
      <c r="C239" s="285"/>
      <c r="D239" s="135"/>
      <c r="E239" s="51"/>
      <c r="F239" s="51"/>
      <c r="G239" s="51"/>
      <c r="H239" s="51"/>
      <c r="I239" s="51"/>
      <c r="J239" s="51"/>
      <c r="K239" s="51"/>
      <c r="L239" s="51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ht="11.25" customHeight="1" x14ac:dyDescent="0.25">
      <c r="A240" s="285"/>
      <c r="B240" s="285"/>
      <c r="C240" s="285"/>
      <c r="D240" s="135"/>
      <c r="E240" s="51"/>
      <c r="F240" s="51"/>
      <c r="G240" s="51"/>
      <c r="H240" s="51"/>
      <c r="I240" s="51"/>
      <c r="J240" s="51"/>
      <c r="K240" s="51"/>
      <c r="L240" s="51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ht="11.25" customHeight="1" x14ac:dyDescent="0.25">
      <c r="A241" s="285"/>
      <c r="B241" s="285"/>
      <c r="C241" s="285"/>
      <c r="D241" s="135"/>
      <c r="E241" s="51"/>
      <c r="F241" s="51"/>
      <c r="G241" s="51"/>
      <c r="H241" s="51"/>
      <c r="I241" s="51"/>
      <c r="J241" s="51"/>
      <c r="K241" s="51"/>
      <c r="L241" s="5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ht="11.25" customHeight="1" x14ac:dyDescent="0.25">
      <c r="A242" s="285"/>
      <c r="B242" s="285"/>
      <c r="C242" s="285"/>
      <c r="D242" s="135"/>
      <c r="E242" s="51"/>
      <c r="F242" s="51"/>
      <c r="G242" s="51"/>
      <c r="H242" s="51"/>
      <c r="I242" s="51"/>
      <c r="J242" s="51"/>
      <c r="K242" s="51"/>
      <c r="L242" s="51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ht="11.25" customHeight="1" x14ac:dyDescent="0.25">
      <c r="A243" s="285"/>
      <c r="B243" s="285"/>
      <c r="C243" s="285"/>
      <c r="D243" s="135"/>
      <c r="E243" s="51"/>
      <c r="F243" s="51"/>
      <c r="G243" s="51"/>
      <c r="H243" s="51"/>
      <c r="I243" s="51"/>
      <c r="J243" s="51"/>
      <c r="K243" s="51"/>
      <c r="L243" s="51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ht="11.25" customHeight="1" x14ac:dyDescent="0.25">
      <c r="A244" s="285"/>
      <c r="B244" s="285"/>
      <c r="C244" s="285"/>
      <c r="D244" s="135"/>
      <c r="E244" s="51"/>
      <c r="F244" s="51"/>
      <c r="G244" s="51"/>
      <c r="H244" s="51"/>
      <c r="I244" s="51"/>
      <c r="J244" s="51"/>
      <c r="K244" s="51"/>
      <c r="L244" s="51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ht="11.25" customHeight="1" x14ac:dyDescent="0.25">
      <c r="A245" s="285"/>
      <c r="B245" s="285"/>
      <c r="C245" s="285"/>
      <c r="D245" s="135"/>
      <c r="E245" s="51"/>
      <c r="F245" s="51"/>
      <c r="G245" s="51"/>
      <c r="H245" s="51"/>
      <c r="I245" s="51"/>
      <c r="J245" s="51"/>
      <c r="K245" s="51"/>
      <c r="L245" s="51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ht="12.75" customHeight="1" x14ac:dyDescent="0.25">
      <c r="A246" s="483" t="s">
        <v>325</v>
      </c>
      <c r="B246" s="483"/>
      <c r="C246" s="483"/>
      <c r="D246" s="501"/>
      <c r="E246" s="501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ht="18.75" customHeight="1" x14ac:dyDescent="0.25">
      <c r="A247" s="484" t="s">
        <v>73</v>
      </c>
      <c r="B247" s="475" t="s">
        <v>257</v>
      </c>
      <c r="C247" s="475" t="s">
        <v>258</v>
      </c>
      <c r="D247" s="479" t="s">
        <v>259</v>
      </c>
      <c r="E247" s="481" t="s">
        <v>74</v>
      </c>
      <c r="F247" s="468" t="s">
        <v>579</v>
      </c>
      <c r="G247" s="468" t="s">
        <v>617</v>
      </c>
      <c r="H247" s="481" t="s">
        <v>616</v>
      </c>
      <c r="I247" s="481"/>
      <c r="J247" s="481"/>
      <c r="K247" s="481"/>
      <c r="L247" s="487" t="s">
        <v>541</v>
      </c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ht="41.25" customHeight="1" x14ac:dyDescent="0.25">
      <c r="A248" s="485"/>
      <c r="B248" s="476"/>
      <c r="C248" s="476"/>
      <c r="D248" s="480"/>
      <c r="E248" s="482"/>
      <c r="F248" s="469"/>
      <c r="G248" s="469"/>
      <c r="H248" s="223" t="s">
        <v>275</v>
      </c>
      <c r="I248" s="223" t="s">
        <v>276</v>
      </c>
      <c r="J248" s="223" t="s">
        <v>277</v>
      </c>
      <c r="K248" s="224" t="s">
        <v>278</v>
      </c>
      <c r="L248" s="48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ht="9" customHeight="1" x14ac:dyDescent="0.25">
      <c r="A249" s="30">
        <v>1</v>
      </c>
      <c r="B249" s="31">
        <v>2</v>
      </c>
      <c r="C249" s="31">
        <v>3</v>
      </c>
      <c r="D249" s="32">
        <v>4</v>
      </c>
      <c r="E249" s="31">
        <v>5</v>
      </c>
      <c r="F249" s="32">
        <v>6</v>
      </c>
      <c r="G249" s="32">
        <v>7</v>
      </c>
      <c r="H249" s="32">
        <v>8</v>
      </c>
      <c r="I249" s="32">
        <v>9</v>
      </c>
      <c r="J249" s="32">
        <v>10</v>
      </c>
      <c r="K249" s="32">
        <v>11</v>
      </c>
      <c r="L249" s="33">
        <v>12</v>
      </c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ht="12" customHeight="1" x14ac:dyDescent="0.25">
      <c r="A250" s="225"/>
      <c r="B250" s="226"/>
      <c r="C250" s="226"/>
      <c r="D250" s="227"/>
      <c r="E250" s="228" t="s">
        <v>130</v>
      </c>
      <c r="F250" s="229">
        <f>F251+F254+F258+F260+F267</f>
        <v>372956</v>
      </c>
      <c r="G250" s="229">
        <f>G251+G254+G258+G260+G267</f>
        <v>329049</v>
      </c>
      <c r="H250" s="229">
        <f>H251+H254+H258+H260+H267</f>
        <v>299397</v>
      </c>
      <c r="I250" s="229">
        <f>I251+I254+I258+I260+I267</f>
        <v>0</v>
      </c>
      <c r="J250" s="229">
        <f>J251+J254+J258+J260+J267</f>
        <v>0</v>
      </c>
      <c r="K250" s="229">
        <f>H250+I250+J250</f>
        <v>299397</v>
      </c>
      <c r="L250" s="230">
        <f t="shared" ref="L250:L268" si="110">K250/F250*100</f>
        <v>80.276761870032928</v>
      </c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ht="12" customHeight="1" x14ac:dyDescent="0.25">
      <c r="A251" s="52">
        <v>10</v>
      </c>
      <c r="B251" s="36">
        <v>102</v>
      </c>
      <c r="C251" s="36" t="s">
        <v>260</v>
      </c>
      <c r="D251" s="23">
        <v>611100</v>
      </c>
      <c r="E251" s="23" t="s">
        <v>326</v>
      </c>
      <c r="F251" s="20">
        <f>F252+F253</f>
        <v>0</v>
      </c>
      <c r="G251" s="20">
        <f>G252+G253</f>
        <v>0</v>
      </c>
      <c r="H251" s="20">
        <f>H252+H253</f>
        <v>86780</v>
      </c>
      <c r="I251" s="20">
        <f>I252+I253</f>
        <v>0</v>
      </c>
      <c r="J251" s="20">
        <f>J252+J253</f>
        <v>0</v>
      </c>
      <c r="K251" s="20">
        <f>H251+I251+J251</f>
        <v>86780</v>
      </c>
      <c r="L251" s="19" t="e">
        <f t="shared" si="110"/>
        <v>#DIV/0!</v>
      </c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ht="12" customHeight="1" x14ac:dyDescent="0.25">
      <c r="A252" s="52">
        <v>10</v>
      </c>
      <c r="B252" s="36">
        <v>102</v>
      </c>
      <c r="C252" s="36" t="s">
        <v>260</v>
      </c>
      <c r="D252" s="15">
        <v>611111</v>
      </c>
      <c r="E252" s="15" t="s">
        <v>327</v>
      </c>
      <c r="F252" s="14"/>
      <c r="G252" s="14"/>
      <c r="H252" s="14">
        <v>59878</v>
      </c>
      <c r="I252" s="14"/>
      <c r="J252" s="14"/>
      <c r="K252" s="14">
        <f>H252+I252+J252</f>
        <v>59878</v>
      </c>
      <c r="L252" s="18" t="e">
        <f t="shared" si="110"/>
        <v>#DIV/0!</v>
      </c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ht="12" customHeight="1" x14ac:dyDescent="0.25">
      <c r="A253" s="52">
        <v>10</v>
      </c>
      <c r="B253" s="36">
        <v>102</v>
      </c>
      <c r="C253" s="36" t="s">
        <v>260</v>
      </c>
      <c r="D253" s="15">
        <v>611130</v>
      </c>
      <c r="E253" s="15" t="s">
        <v>328</v>
      </c>
      <c r="F253" s="14"/>
      <c r="G253" s="14"/>
      <c r="H253" s="14">
        <v>26902</v>
      </c>
      <c r="I253" s="14"/>
      <c r="J253" s="14"/>
      <c r="K253" s="14">
        <f t="shared" ref="K253:K268" si="111">H253+I253+J253</f>
        <v>26902</v>
      </c>
      <c r="L253" s="18" t="e">
        <f t="shared" si="110"/>
        <v>#DIV/0!</v>
      </c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ht="12" customHeight="1" x14ac:dyDescent="0.25">
      <c r="A254" s="52">
        <v>10</v>
      </c>
      <c r="B254" s="36">
        <v>102</v>
      </c>
      <c r="C254" s="36" t="s">
        <v>260</v>
      </c>
      <c r="D254" s="23">
        <v>611200</v>
      </c>
      <c r="E254" s="23" t="s">
        <v>329</v>
      </c>
      <c r="F254" s="20">
        <f t="shared" ref="F254:K254" si="112">F255+F256+F257</f>
        <v>0</v>
      </c>
      <c r="G254" s="20">
        <f t="shared" si="112"/>
        <v>0</v>
      </c>
      <c r="H254" s="20">
        <f t="shared" si="112"/>
        <v>3750</v>
      </c>
      <c r="I254" s="20">
        <f t="shared" si="112"/>
        <v>0</v>
      </c>
      <c r="J254" s="20">
        <f t="shared" si="112"/>
        <v>0</v>
      </c>
      <c r="K254" s="20">
        <f t="shared" si="112"/>
        <v>3750</v>
      </c>
      <c r="L254" s="19" t="e">
        <f t="shared" si="110"/>
        <v>#DIV/0!</v>
      </c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ht="12" customHeight="1" x14ac:dyDescent="0.25">
      <c r="A255" s="52">
        <v>10</v>
      </c>
      <c r="B255" s="36">
        <v>102</v>
      </c>
      <c r="C255" s="36" t="s">
        <v>260</v>
      </c>
      <c r="D255" s="15">
        <v>611221</v>
      </c>
      <c r="E255" s="15" t="s">
        <v>48</v>
      </c>
      <c r="F255" s="14"/>
      <c r="G255" s="14"/>
      <c r="H255" s="14">
        <v>3000</v>
      </c>
      <c r="I255" s="14"/>
      <c r="J255" s="14"/>
      <c r="K255" s="14">
        <f t="shared" si="111"/>
        <v>3000</v>
      </c>
      <c r="L255" s="18" t="e">
        <f t="shared" si="110"/>
        <v>#DIV/0!</v>
      </c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  <row r="256" spans="1:42" ht="12" customHeight="1" x14ac:dyDescent="0.25">
      <c r="A256" s="52">
        <v>10</v>
      </c>
      <c r="B256" s="36">
        <v>102</v>
      </c>
      <c r="C256" s="36" t="s">
        <v>260</v>
      </c>
      <c r="D256" s="15">
        <v>611224</v>
      </c>
      <c r="E256" s="15" t="s">
        <v>49</v>
      </c>
      <c r="F256" s="14"/>
      <c r="G256" s="14"/>
      <c r="H256" s="14">
        <v>750</v>
      </c>
      <c r="I256" s="14"/>
      <c r="J256" s="14"/>
      <c r="K256" s="14">
        <f t="shared" si="111"/>
        <v>750</v>
      </c>
      <c r="L256" s="18" t="e">
        <f t="shared" si="110"/>
        <v>#DIV/0!</v>
      </c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</row>
    <row r="257" spans="1:42" ht="12" customHeight="1" x14ac:dyDescent="0.25">
      <c r="A257" s="52" t="s">
        <v>359</v>
      </c>
      <c r="B257" s="36" t="s">
        <v>403</v>
      </c>
      <c r="C257" s="36" t="s">
        <v>260</v>
      </c>
      <c r="D257" s="15">
        <v>611226</v>
      </c>
      <c r="E257" s="15" t="s">
        <v>454</v>
      </c>
      <c r="F257" s="14"/>
      <c r="G257" s="14"/>
      <c r="H257" s="14">
        <v>0</v>
      </c>
      <c r="I257" s="14"/>
      <c r="J257" s="14"/>
      <c r="K257" s="14">
        <f t="shared" si="111"/>
        <v>0</v>
      </c>
      <c r="L257" s="18" t="e">
        <f t="shared" si="110"/>
        <v>#DIV/0!</v>
      </c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</row>
    <row r="258" spans="1:42" ht="12" customHeight="1" x14ac:dyDescent="0.25">
      <c r="A258" s="52">
        <v>10</v>
      </c>
      <c r="B258" s="36">
        <v>102</v>
      </c>
      <c r="C258" s="36" t="s">
        <v>260</v>
      </c>
      <c r="D258" s="23">
        <v>612000</v>
      </c>
      <c r="E258" s="23" t="s">
        <v>330</v>
      </c>
      <c r="F258" s="20">
        <f>F259</f>
        <v>0</v>
      </c>
      <c r="G258" s="20">
        <f>G259</f>
        <v>0</v>
      </c>
      <c r="H258" s="20">
        <f>H259</f>
        <v>9112</v>
      </c>
      <c r="I258" s="20">
        <f>I259</f>
        <v>0</v>
      </c>
      <c r="J258" s="20">
        <f>J259</f>
        <v>0</v>
      </c>
      <c r="K258" s="20">
        <f t="shared" si="111"/>
        <v>9112</v>
      </c>
      <c r="L258" s="19" t="e">
        <f t="shared" si="110"/>
        <v>#DIV/0!</v>
      </c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</row>
    <row r="259" spans="1:42" ht="12" customHeight="1" x14ac:dyDescent="0.25">
      <c r="A259" s="52">
        <v>10</v>
      </c>
      <c r="B259" s="36">
        <v>102</v>
      </c>
      <c r="C259" s="36" t="s">
        <v>260</v>
      </c>
      <c r="D259" s="15">
        <v>612110</v>
      </c>
      <c r="E259" s="15" t="s">
        <v>330</v>
      </c>
      <c r="F259" s="14"/>
      <c r="G259" s="14"/>
      <c r="H259" s="14">
        <v>9112</v>
      </c>
      <c r="I259" s="14"/>
      <c r="J259" s="14"/>
      <c r="K259" s="14">
        <f t="shared" si="111"/>
        <v>9112</v>
      </c>
      <c r="L259" s="18" t="e">
        <f t="shared" si="110"/>
        <v>#DIV/0!</v>
      </c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</row>
    <row r="260" spans="1:42" ht="12" customHeight="1" x14ac:dyDescent="0.25">
      <c r="A260" s="52">
        <v>10</v>
      </c>
      <c r="B260" s="36">
        <v>102</v>
      </c>
      <c r="C260" s="36" t="s">
        <v>260</v>
      </c>
      <c r="D260" s="23">
        <v>613000</v>
      </c>
      <c r="E260" s="23" t="s">
        <v>331</v>
      </c>
      <c r="F260" s="20">
        <f>F261+F262+F264+F265+F266+F263</f>
        <v>172956</v>
      </c>
      <c r="G260" s="20">
        <f>G261+G262+G264+G265+G266+G263</f>
        <v>129049</v>
      </c>
      <c r="H260" s="20">
        <f>H261+H262+H264+H265+H266+H263</f>
        <v>179755</v>
      </c>
      <c r="I260" s="20">
        <f>I261+I262+I264+I265+I266</f>
        <v>0</v>
      </c>
      <c r="J260" s="20">
        <f>J261+J262+J264+J265+J266</f>
        <v>0</v>
      </c>
      <c r="K260" s="20">
        <f t="shared" si="111"/>
        <v>179755</v>
      </c>
      <c r="L260" s="19">
        <f t="shared" si="110"/>
        <v>103.93105761002799</v>
      </c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</row>
    <row r="261" spans="1:42" ht="12" customHeight="1" x14ac:dyDescent="0.25">
      <c r="A261" s="52">
        <v>10</v>
      </c>
      <c r="B261" s="36">
        <v>102</v>
      </c>
      <c r="C261" s="36" t="s">
        <v>260</v>
      </c>
      <c r="D261" s="15">
        <v>613100</v>
      </c>
      <c r="E261" s="15" t="s">
        <v>332</v>
      </c>
      <c r="F261" s="14"/>
      <c r="G261" s="14"/>
      <c r="H261" s="14">
        <v>1000</v>
      </c>
      <c r="I261" s="14"/>
      <c r="J261" s="14"/>
      <c r="K261" s="14">
        <f t="shared" si="111"/>
        <v>1000</v>
      </c>
      <c r="L261" s="18" t="e">
        <f t="shared" si="110"/>
        <v>#DIV/0!</v>
      </c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</row>
    <row r="262" spans="1:42" ht="12" customHeight="1" x14ac:dyDescent="0.25">
      <c r="A262" s="52">
        <v>10</v>
      </c>
      <c r="B262" s="36">
        <v>102</v>
      </c>
      <c r="C262" s="36" t="s">
        <v>260</v>
      </c>
      <c r="D262" s="15">
        <v>613411</v>
      </c>
      <c r="E262" s="15" t="s">
        <v>274</v>
      </c>
      <c r="F262" s="14"/>
      <c r="G262" s="14"/>
      <c r="H262" s="14">
        <v>1500</v>
      </c>
      <c r="I262" s="14"/>
      <c r="J262" s="14"/>
      <c r="K262" s="14">
        <f t="shared" si="111"/>
        <v>1500</v>
      </c>
      <c r="L262" s="18" t="e">
        <f t="shared" si="110"/>
        <v>#DIV/0!</v>
      </c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</row>
    <row r="263" spans="1:42" ht="12" customHeight="1" x14ac:dyDescent="0.25">
      <c r="A263" s="52" t="s">
        <v>359</v>
      </c>
      <c r="B263" s="36" t="s">
        <v>403</v>
      </c>
      <c r="C263" s="36" t="s">
        <v>260</v>
      </c>
      <c r="D263" s="15">
        <v>613412</v>
      </c>
      <c r="E263" s="15" t="s">
        <v>245</v>
      </c>
      <c r="F263" s="14"/>
      <c r="G263" s="14"/>
      <c r="H263" s="14">
        <v>1500</v>
      </c>
      <c r="I263" s="14"/>
      <c r="J263" s="14"/>
      <c r="K263" s="14">
        <f t="shared" si="111"/>
        <v>1500</v>
      </c>
      <c r="L263" s="18" t="e">
        <f t="shared" si="110"/>
        <v>#DIV/0!</v>
      </c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</row>
    <row r="264" spans="1:42" ht="12" customHeight="1" x14ac:dyDescent="0.25">
      <c r="A264" s="52">
        <v>10</v>
      </c>
      <c r="B264" s="36">
        <v>102</v>
      </c>
      <c r="C264" s="36" t="s">
        <v>260</v>
      </c>
      <c r="D264" s="15">
        <v>613914</v>
      </c>
      <c r="E264" s="15" t="s">
        <v>100</v>
      </c>
      <c r="F264" s="14"/>
      <c r="G264" s="14"/>
      <c r="H264" s="14">
        <v>2500</v>
      </c>
      <c r="I264" s="14"/>
      <c r="J264" s="14"/>
      <c r="K264" s="14">
        <f t="shared" si="111"/>
        <v>2500</v>
      </c>
      <c r="L264" s="18" t="e">
        <f t="shared" si="110"/>
        <v>#DIV/0!</v>
      </c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</row>
    <row r="265" spans="1:42" ht="12" customHeight="1" x14ac:dyDescent="0.25">
      <c r="A265" s="52">
        <v>10</v>
      </c>
      <c r="B265" s="36">
        <v>102</v>
      </c>
      <c r="C265" s="36" t="s">
        <v>260</v>
      </c>
      <c r="D265" s="15">
        <v>613975</v>
      </c>
      <c r="E265" s="15" t="s">
        <v>381</v>
      </c>
      <c r="F265" s="14">
        <v>172956</v>
      </c>
      <c r="G265" s="14">
        <v>129049</v>
      </c>
      <c r="H265" s="14">
        <v>172956</v>
      </c>
      <c r="I265" s="14"/>
      <c r="J265" s="14"/>
      <c r="K265" s="14">
        <f t="shared" si="111"/>
        <v>172956</v>
      </c>
      <c r="L265" s="18">
        <f t="shared" si="110"/>
        <v>100</v>
      </c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</row>
    <row r="266" spans="1:42" ht="12" customHeight="1" x14ac:dyDescent="0.25">
      <c r="A266" s="52">
        <v>10</v>
      </c>
      <c r="B266" s="36">
        <v>102</v>
      </c>
      <c r="C266" s="36" t="s">
        <v>260</v>
      </c>
      <c r="D266" s="15">
        <v>613983</v>
      </c>
      <c r="E266" s="15" t="s">
        <v>333</v>
      </c>
      <c r="F266" s="14"/>
      <c r="G266" s="14"/>
      <c r="H266" s="14">
        <v>299</v>
      </c>
      <c r="I266" s="14"/>
      <c r="J266" s="14"/>
      <c r="K266" s="14">
        <f t="shared" si="111"/>
        <v>299</v>
      </c>
      <c r="L266" s="18" t="e">
        <f t="shared" si="110"/>
        <v>#DIV/0!</v>
      </c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</row>
    <row r="267" spans="1:42" ht="12" customHeight="1" x14ac:dyDescent="0.25">
      <c r="A267" s="52">
        <v>10</v>
      </c>
      <c r="B267" s="36">
        <v>102</v>
      </c>
      <c r="C267" s="36" t="s">
        <v>260</v>
      </c>
      <c r="D267" s="23">
        <v>614000</v>
      </c>
      <c r="E267" s="23" t="s">
        <v>334</v>
      </c>
      <c r="F267" s="20">
        <f>F268</f>
        <v>200000</v>
      </c>
      <c r="G267" s="20">
        <f>G268</f>
        <v>200000</v>
      </c>
      <c r="H267" s="20">
        <f>H268</f>
        <v>20000</v>
      </c>
      <c r="I267" s="20">
        <f>I268</f>
        <v>0</v>
      </c>
      <c r="J267" s="20">
        <f>J268</f>
        <v>0</v>
      </c>
      <c r="K267" s="20">
        <f t="shared" si="111"/>
        <v>20000</v>
      </c>
      <c r="L267" s="19">
        <f t="shared" si="110"/>
        <v>10</v>
      </c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</row>
    <row r="268" spans="1:42" ht="12" customHeight="1" x14ac:dyDescent="0.25">
      <c r="A268" s="52">
        <v>10</v>
      </c>
      <c r="B268" s="36">
        <v>102</v>
      </c>
      <c r="C268" s="36" t="s">
        <v>260</v>
      </c>
      <c r="D268" s="15">
        <v>614323</v>
      </c>
      <c r="E268" s="15" t="s">
        <v>361</v>
      </c>
      <c r="F268" s="14">
        <v>200000</v>
      </c>
      <c r="G268" s="14">
        <v>200000</v>
      </c>
      <c r="H268" s="14">
        <v>20000</v>
      </c>
      <c r="I268" s="14"/>
      <c r="J268" s="14"/>
      <c r="K268" s="14">
        <f t="shared" si="111"/>
        <v>20000</v>
      </c>
      <c r="L268" s="18">
        <f t="shared" si="110"/>
        <v>10</v>
      </c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</row>
    <row r="269" spans="1:42" ht="10.5" customHeight="1" x14ac:dyDescent="0.25">
      <c r="A269" s="53"/>
      <c r="B269" s="39"/>
      <c r="C269" s="39"/>
      <c r="D269" s="40"/>
      <c r="E269" s="40" t="s">
        <v>546</v>
      </c>
      <c r="F269" s="54"/>
      <c r="G269" s="55"/>
      <c r="H269" s="55"/>
      <c r="I269" s="55"/>
      <c r="J269" s="55"/>
      <c r="K269" s="55"/>
      <c r="L269" s="56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</row>
    <row r="270" spans="1:42" ht="10.5" customHeight="1" x14ac:dyDescent="0.25">
      <c r="A270" s="57"/>
      <c r="B270" s="57"/>
      <c r="C270" s="57"/>
      <c r="D270" s="58"/>
      <c r="E270" s="58"/>
      <c r="F270" s="59"/>
      <c r="G270" s="60"/>
      <c r="H270" s="60"/>
      <c r="I270" s="60"/>
      <c r="J270" s="60"/>
      <c r="K270" s="60"/>
      <c r="L270" s="6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</row>
    <row r="271" spans="1:42" ht="12.75" customHeight="1" x14ac:dyDescent="0.25">
      <c r="A271" s="483" t="s">
        <v>335</v>
      </c>
      <c r="B271" s="483"/>
      <c r="C271" s="483"/>
      <c r="D271" s="483"/>
      <c r="E271" s="483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</row>
    <row r="272" spans="1:42" ht="22.5" customHeight="1" x14ac:dyDescent="0.25">
      <c r="A272" s="484" t="s">
        <v>73</v>
      </c>
      <c r="B272" s="475" t="s">
        <v>257</v>
      </c>
      <c r="C272" s="475" t="s">
        <v>258</v>
      </c>
      <c r="D272" s="479" t="s">
        <v>259</v>
      </c>
      <c r="E272" s="481" t="s">
        <v>74</v>
      </c>
      <c r="F272" s="468" t="s">
        <v>579</v>
      </c>
      <c r="G272" s="468" t="s">
        <v>617</v>
      </c>
      <c r="H272" s="481" t="s">
        <v>616</v>
      </c>
      <c r="I272" s="481"/>
      <c r="J272" s="481"/>
      <c r="K272" s="481"/>
      <c r="L272" s="487" t="s">
        <v>541</v>
      </c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</row>
    <row r="273" spans="1:42" ht="36.75" customHeight="1" x14ac:dyDescent="0.25">
      <c r="A273" s="485"/>
      <c r="B273" s="476"/>
      <c r="C273" s="476"/>
      <c r="D273" s="480"/>
      <c r="E273" s="482"/>
      <c r="F273" s="469"/>
      <c r="G273" s="469"/>
      <c r="H273" s="223" t="s">
        <v>275</v>
      </c>
      <c r="I273" s="223" t="s">
        <v>276</v>
      </c>
      <c r="J273" s="223" t="s">
        <v>277</v>
      </c>
      <c r="K273" s="224" t="s">
        <v>278</v>
      </c>
      <c r="L273" s="488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</row>
    <row r="274" spans="1:42" ht="8.25" customHeight="1" x14ac:dyDescent="0.25">
      <c r="A274" s="30">
        <v>1</v>
      </c>
      <c r="B274" s="31">
        <v>2</v>
      </c>
      <c r="C274" s="31">
        <v>3</v>
      </c>
      <c r="D274" s="32">
        <v>4</v>
      </c>
      <c r="E274" s="31">
        <v>5</v>
      </c>
      <c r="F274" s="32">
        <v>6</v>
      </c>
      <c r="G274" s="32">
        <v>7</v>
      </c>
      <c r="H274" s="32">
        <v>8</v>
      </c>
      <c r="I274" s="32">
        <v>9</v>
      </c>
      <c r="J274" s="32">
        <v>10</v>
      </c>
      <c r="K274" s="32">
        <v>11</v>
      </c>
      <c r="L274" s="33">
        <v>12</v>
      </c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</row>
    <row r="275" spans="1:42" ht="11.25" customHeight="1" x14ac:dyDescent="0.25">
      <c r="A275" s="225"/>
      <c r="B275" s="226"/>
      <c r="C275" s="226"/>
      <c r="D275" s="231"/>
      <c r="E275" s="232" t="s">
        <v>130</v>
      </c>
      <c r="F275" s="233">
        <f t="shared" ref="F275:K275" si="113">F276+F279+F285+F287+F299+F307+F305</f>
        <v>2581211</v>
      </c>
      <c r="G275" s="233">
        <f t="shared" si="113"/>
        <v>1975714</v>
      </c>
      <c r="H275" s="233">
        <f t="shared" si="113"/>
        <v>951283</v>
      </c>
      <c r="I275" s="233">
        <f t="shared" si="113"/>
        <v>0</v>
      </c>
      <c r="J275" s="233">
        <f t="shared" si="113"/>
        <v>0</v>
      </c>
      <c r="K275" s="233">
        <f t="shared" si="113"/>
        <v>951283</v>
      </c>
      <c r="L275" s="234">
        <f t="shared" ref="L275:L308" si="114">K275/F275*100</f>
        <v>36.854135520110518</v>
      </c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</row>
    <row r="276" spans="1:42" ht="12" customHeight="1" x14ac:dyDescent="0.25">
      <c r="A276" s="61">
        <v>10</v>
      </c>
      <c r="B276" s="62">
        <v>103</v>
      </c>
      <c r="C276" s="62" t="s">
        <v>260</v>
      </c>
      <c r="D276" s="22">
        <v>611100</v>
      </c>
      <c r="E276" s="22" t="s">
        <v>326</v>
      </c>
      <c r="F276" s="63">
        <f>F277+F278</f>
        <v>667635</v>
      </c>
      <c r="G276" s="63">
        <f>G277+G278</f>
        <v>324881</v>
      </c>
      <c r="H276" s="63">
        <f>H277+H278</f>
        <v>606735</v>
      </c>
      <c r="I276" s="63">
        <f>I277+I278</f>
        <v>0</v>
      </c>
      <c r="J276" s="63">
        <f>J277+J278</f>
        <v>0</v>
      </c>
      <c r="K276" s="63">
        <f t="shared" ref="K276:K308" si="115">H276+I276+J276</f>
        <v>606735</v>
      </c>
      <c r="L276" s="64">
        <f t="shared" si="114"/>
        <v>90.878249342829548</v>
      </c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</row>
    <row r="277" spans="1:42" ht="12" customHeight="1" x14ac:dyDescent="0.25">
      <c r="A277" s="61">
        <v>10</v>
      </c>
      <c r="B277" s="62">
        <v>103</v>
      </c>
      <c r="C277" s="62" t="s">
        <v>260</v>
      </c>
      <c r="D277" s="15">
        <v>611111</v>
      </c>
      <c r="E277" s="65" t="s">
        <v>327</v>
      </c>
      <c r="F277" s="66">
        <v>480750</v>
      </c>
      <c r="G277" s="66">
        <v>224168</v>
      </c>
      <c r="H277" s="66">
        <v>431045</v>
      </c>
      <c r="I277" s="66"/>
      <c r="J277" s="66"/>
      <c r="K277" s="66">
        <f t="shared" si="115"/>
        <v>431045</v>
      </c>
      <c r="L277" s="67">
        <f t="shared" si="114"/>
        <v>89.660946437857518</v>
      </c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</row>
    <row r="278" spans="1:42" ht="12" customHeight="1" x14ac:dyDescent="0.25">
      <c r="A278" s="61">
        <v>10</v>
      </c>
      <c r="B278" s="62">
        <v>103</v>
      </c>
      <c r="C278" s="62" t="s">
        <v>260</v>
      </c>
      <c r="D278" s="65">
        <v>611130</v>
      </c>
      <c r="E278" s="65" t="s">
        <v>328</v>
      </c>
      <c r="F278" s="66">
        <v>186885</v>
      </c>
      <c r="G278" s="66">
        <v>100713</v>
      </c>
      <c r="H278" s="66">
        <v>175690</v>
      </c>
      <c r="I278" s="66"/>
      <c r="J278" s="66"/>
      <c r="K278" s="66">
        <f t="shared" si="115"/>
        <v>175690</v>
      </c>
      <c r="L278" s="67">
        <f t="shared" si="114"/>
        <v>94.009685100462846</v>
      </c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</row>
    <row r="279" spans="1:42" ht="12" customHeight="1" x14ac:dyDescent="0.25">
      <c r="A279" s="61">
        <v>10</v>
      </c>
      <c r="B279" s="62">
        <v>103</v>
      </c>
      <c r="C279" s="62" t="s">
        <v>260</v>
      </c>
      <c r="D279" s="22">
        <v>611200</v>
      </c>
      <c r="E279" s="22" t="s">
        <v>329</v>
      </c>
      <c r="F279" s="63">
        <f>F280+F281+F282+F283+F284</f>
        <v>71174</v>
      </c>
      <c r="G279" s="63">
        <f>G280+G281+G282+G283+G284</f>
        <v>21779</v>
      </c>
      <c r="H279" s="63">
        <f>H280+H281+H282+H283+H284</f>
        <v>42500</v>
      </c>
      <c r="I279" s="63">
        <f>I280+I281+I282+I283</f>
        <v>0</v>
      </c>
      <c r="J279" s="63">
        <f>J280+J281+J282+J283</f>
        <v>0</v>
      </c>
      <c r="K279" s="63">
        <f t="shared" si="115"/>
        <v>42500</v>
      </c>
      <c r="L279" s="64">
        <f t="shared" si="114"/>
        <v>59.712816477927333</v>
      </c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</row>
    <row r="280" spans="1:42" ht="12" customHeight="1" x14ac:dyDescent="0.25">
      <c r="A280" s="61">
        <v>10</v>
      </c>
      <c r="B280" s="62">
        <v>103</v>
      </c>
      <c r="C280" s="62" t="s">
        <v>260</v>
      </c>
      <c r="D280" s="65">
        <v>611211</v>
      </c>
      <c r="E280" s="65" t="s">
        <v>47</v>
      </c>
      <c r="F280" s="66">
        <v>2000</v>
      </c>
      <c r="G280" s="66">
        <v>0</v>
      </c>
      <c r="H280" s="66">
        <v>2000</v>
      </c>
      <c r="I280" s="66"/>
      <c r="J280" s="66"/>
      <c r="K280" s="66">
        <f t="shared" si="115"/>
        <v>2000</v>
      </c>
      <c r="L280" s="67">
        <f t="shared" si="114"/>
        <v>100</v>
      </c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</row>
    <row r="281" spans="1:42" ht="12" customHeight="1" x14ac:dyDescent="0.25">
      <c r="A281" s="61">
        <v>10</v>
      </c>
      <c r="B281" s="62">
        <v>103</v>
      </c>
      <c r="C281" s="62" t="s">
        <v>260</v>
      </c>
      <c r="D281" s="65">
        <v>611221</v>
      </c>
      <c r="E281" s="65" t="s">
        <v>48</v>
      </c>
      <c r="F281" s="66">
        <v>30030</v>
      </c>
      <c r="G281" s="66">
        <v>15496</v>
      </c>
      <c r="H281" s="66">
        <v>33000</v>
      </c>
      <c r="I281" s="66"/>
      <c r="J281" s="66"/>
      <c r="K281" s="66">
        <f t="shared" si="115"/>
        <v>33000</v>
      </c>
      <c r="L281" s="67">
        <f t="shared" si="114"/>
        <v>109.8901098901099</v>
      </c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</row>
    <row r="282" spans="1:42" ht="12" customHeight="1" x14ac:dyDescent="0.25">
      <c r="A282" s="61">
        <v>10</v>
      </c>
      <c r="B282" s="62">
        <v>103</v>
      </c>
      <c r="C282" s="62" t="s">
        <v>260</v>
      </c>
      <c r="D282" s="65">
        <v>611224</v>
      </c>
      <c r="E282" s="65" t="s">
        <v>49</v>
      </c>
      <c r="F282" s="66">
        <v>7000</v>
      </c>
      <c r="G282" s="66">
        <v>4683</v>
      </c>
      <c r="H282" s="66">
        <v>7500</v>
      </c>
      <c r="I282" s="66"/>
      <c r="J282" s="66"/>
      <c r="K282" s="66">
        <f t="shared" si="115"/>
        <v>7500</v>
      </c>
      <c r="L282" s="67">
        <f t="shared" si="114"/>
        <v>107.14285714285714</v>
      </c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</row>
    <row r="283" spans="1:42" ht="12" customHeight="1" x14ac:dyDescent="0.25">
      <c r="A283" s="61">
        <v>10</v>
      </c>
      <c r="B283" s="62">
        <v>103</v>
      </c>
      <c r="C283" s="62" t="s">
        <v>260</v>
      </c>
      <c r="D283" s="65">
        <v>611225</v>
      </c>
      <c r="E283" s="65" t="s">
        <v>50</v>
      </c>
      <c r="F283" s="66">
        <v>30144</v>
      </c>
      <c r="G283" s="66">
        <v>0</v>
      </c>
      <c r="H283" s="66">
        <v>0</v>
      </c>
      <c r="I283" s="66"/>
      <c r="J283" s="66"/>
      <c r="K283" s="66">
        <f t="shared" si="115"/>
        <v>0</v>
      </c>
      <c r="L283" s="67">
        <f t="shared" si="114"/>
        <v>0</v>
      </c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</row>
    <row r="284" spans="1:42" ht="12" customHeight="1" x14ac:dyDescent="0.25">
      <c r="A284" s="61" t="s">
        <v>359</v>
      </c>
      <c r="B284" s="62" t="s">
        <v>360</v>
      </c>
      <c r="C284" s="62" t="s">
        <v>260</v>
      </c>
      <c r="D284" s="15">
        <v>611226</v>
      </c>
      <c r="E284" s="15" t="s">
        <v>454</v>
      </c>
      <c r="F284" s="66">
        <v>2000</v>
      </c>
      <c r="G284" s="66">
        <v>1600</v>
      </c>
      <c r="H284" s="66">
        <v>0</v>
      </c>
      <c r="I284" s="66"/>
      <c r="J284" s="66"/>
      <c r="K284" s="66">
        <f t="shared" si="115"/>
        <v>0</v>
      </c>
      <c r="L284" s="67">
        <f t="shared" si="114"/>
        <v>0</v>
      </c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 ht="12" customHeight="1" x14ac:dyDescent="0.25">
      <c r="A285" s="61">
        <v>10</v>
      </c>
      <c r="B285" s="62">
        <v>103</v>
      </c>
      <c r="C285" s="62" t="s">
        <v>260</v>
      </c>
      <c r="D285" s="22">
        <v>612000</v>
      </c>
      <c r="E285" s="22" t="s">
        <v>330</v>
      </c>
      <c r="F285" s="63">
        <f>F286</f>
        <v>63300</v>
      </c>
      <c r="G285" s="63">
        <f>G286</f>
        <v>34112</v>
      </c>
      <c r="H285" s="63">
        <f>H286</f>
        <v>59508</v>
      </c>
      <c r="I285" s="63">
        <f>I286</f>
        <v>0</v>
      </c>
      <c r="J285" s="63">
        <f>J286</f>
        <v>0</v>
      </c>
      <c r="K285" s="63">
        <f t="shared" si="115"/>
        <v>59508</v>
      </c>
      <c r="L285" s="64">
        <f t="shared" si="114"/>
        <v>94.009478672985779</v>
      </c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</row>
    <row r="286" spans="1:42" ht="12" customHeight="1" x14ac:dyDescent="0.25">
      <c r="A286" s="61">
        <v>10</v>
      </c>
      <c r="B286" s="62">
        <v>103</v>
      </c>
      <c r="C286" s="62" t="s">
        <v>260</v>
      </c>
      <c r="D286" s="65">
        <v>612110</v>
      </c>
      <c r="E286" s="65" t="s">
        <v>330</v>
      </c>
      <c r="F286" s="66">
        <v>63300</v>
      </c>
      <c r="G286" s="66">
        <v>34112</v>
      </c>
      <c r="H286" s="66">
        <v>59508</v>
      </c>
      <c r="I286" s="66"/>
      <c r="J286" s="66"/>
      <c r="K286" s="66">
        <f t="shared" si="115"/>
        <v>59508</v>
      </c>
      <c r="L286" s="67">
        <f t="shared" si="114"/>
        <v>94.009478672985779</v>
      </c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</row>
    <row r="287" spans="1:42" ht="12" customHeight="1" x14ac:dyDescent="0.25">
      <c r="A287" s="61">
        <v>10</v>
      </c>
      <c r="B287" s="62">
        <v>103</v>
      </c>
      <c r="C287" s="62" t="s">
        <v>260</v>
      </c>
      <c r="D287" s="22">
        <v>613000</v>
      </c>
      <c r="E287" s="22" t="s">
        <v>331</v>
      </c>
      <c r="F287" s="63">
        <f>F288+F290+F293+F297+F289+F296+F298+F291+F294+F295+F292</f>
        <v>98096</v>
      </c>
      <c r="G287" s="63">
        <f t="shared" ref="G287:J287" si="116">G288+G290+G293+G297+G289+G296+G298+G291+G294+G295</f>
        <v>53945</v>
      </c>
      <c r="H287" s="63">
        <f>H288+H290+H293+H297+H289+H296+H298+H291+H294+H295+H292</f>
        <v>82140</v>
      </c>
      <c r="I287" s="63">
        <f t="shared" si="116"/>
        <v>0</v>
      </c>
      <c r="J287" s="63">
        <f t="shared" si="116"/>
        <v>0</v>
      </c>
      <c r="K287" s="63">
        <f>K288+K290+K293+K297+K289+K296+K298+K291+K294+K295+K292</f>
        <v>82140</v>
      </c>
      <c r="L287" s="64">
        <f t="shared" si="114"/>
        <v>83.734301092807044</v>
      </c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</row>
    <row r="288" spans="1:42" ht="11.25" customHeight="1" x14ac:dyDescent="0.25">
      <c r="A288" s="61" t="s">
        <v>359</v>
      </c>
      <c r="B288" s="62" t="s">
        <v>360</v>
      </c>
      <c r="C288" s="62" t="s">
        <v>260</v>
      </c>
      <c r="D288" s="65">
        <v>613100</v>
      </c>
      <c r="E288" s="65" t="s">
        <v>332</v>
      </c>
      <c r="F288" s="66">
        <v>14500</v>
      </c>
      <c r="G288" s="66">
        <v>2974</v>
      </c>
      <c r="H288" s="66">
        <v>10700</v>
      </c>
      <c r="I288" s="66"/>
      <c r="J288" s="66"/>
      <c r="K288" s="66">
        <f t="shared" si="115"/>
        <v>10700</v>
      </c>
      <c r="L288" s="67">
        <f t="shared" si="114"/>
        <v>73.793103448275872</v>
      </c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</row>
    <row r="289" spans="1:42" ht="12" customHeight="1" x14ac:dyDescent="0.25">
      <c r="A289" s="61" t="s">
        <v>359</v>
      </c>
      <c r="B289" s="62" t="s">
        <v>360</v>
      </c>
      <c r="C289" s="62" t="s">
        <v>260</v>
      </c>
      <c r="D289" s="65">
        <v>613313</v>
      </c>
      <c r="E289" s="65" t="s">
        <v>166</v>
      </c>
      <c r="F289" s="66">
        <v>12000</v>
      </c>
      <c r="G289" s="66">
        <v>6662</v>
      </c>
      <c r="H289" s="66">
        <v>7000</v>
      </c>
      <c r="I289" s="66"/>
      <c r="J289" s="66"/>
      <c r="K289" s="66">
        <f t="shared" si="115"/>
        <v>7000</v>
      </c>
      <c r="L289" s="67">
        <f t="shared" si="114"/>
        <v>58.333333333333336</v>
      </c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</row>
    <row r="290" spans="1:42" ht="12" customHeight="1" x14ac:dyDescent="0.25">
      <c r="A290" s="61" t="s">
        <v>359</v>
      </c>
      <c r="B290" s="62" t="s">
        <v>360</v>
      </c>
      <c r="C290" s="62" t="s">
        <v>260</v>
      </c>
      <c r="D290" s="65">
        <v>613411</v>
      </c>
      <c r="E290" s="65" t="s">
        <v>274</v>
      </c>
      <c r="F290" s="66">
        <v>1500</v>
      </c>
      <c r="G290" s="66">
        <v>471</v>
      </c>
      <c r="H290" s="66">
        <v>1500</v>
      </c>
      <c r="I290" s="66"/>
      <c r="J290" s="66"/>
      <c r="K290" s="66">
        <f t="shared" si="115"/>
        <v>1500</v>
      </c>
      <c r="L290" s="67">
        <f t="shared" si="114"/>
        <v>100</v>
      </c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 ht="12" customHeight="1" x14ac:dyDescent="0.25">
      <c r="A291" s="61" t="s">
        <v>359</v>
      </c>
      <c r="B291" s="62" t="s">
        <v>360</v>
      </c>
      <c r="C291" s="62" t="s">
        <v>260</v>
      </c>
      <c r="D291" s="65">
        <v>613412</v>
      </c>
      <c r="E291" s="65" t="s">
        <v>245</v>
      </c>
      <c r="F291" s="66">
        <v>1000</v>
      </c>
      <c r="G291" s="66">
        <v>0</v>
      </c>
      <c r="H291" s="66">
        <v>1000</v>
      </c>
      <c r="I291" s="66"/>
      <c r="J291" s="66"/>
      <c r="K291" s="66">
        <f t="shared" si="115"/>
        <v>1000</v>
      </c>
      <c r="L291" s="67">
        <f t="shared" si="114"/>
        <v>100</v>
      </c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</row>
    <row r="292" spans="1:42" ht="12" customHeight="1" x14ac:dyDescent="0.25">
      <c r="A292" s="61" t="s">
        <v>359</v>
      </c>
      <c r="B292" s="62" t="s">
        <v>360</v>
      </c>
      <c r="C292" s="62" t="s">
        <v>260</v>
      </c>
      <c r="D292" s="65">
        <v>613721</v>
      </c>
      <c r="E292" s="65" t="s">
        <v>580</v>
      </c>
      <c r="F292" s="66">
        <v>5000</v>
      </c>
      <c r="G292" s="66">
        <v>0</v>
      </c>
      <c r="H292" s="66">
        <v>0</v>
      </c>
      <c r="I292" s="66"/>
      <c r="J292" s="66"/>
      <c r="K292" s="66">
        <f t="shared" si="115"/>
        <v>0</v>
      </c>
      <c r="L292" s="67">
        <f t="shared" si="114"/>
        <v>0</v>
      </c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</row>
    <row r="293" spans="1:42" ht="12" customHeight="1" x14ac:dyDescent="0.25">
      <c r="A293" s="61" t="s">
        <v>359</v>
      </c>
      <c r="B293" s="62" t="s">
        <v>360</v>
      </c>
      <c r="C293" s="62" t="s">
        <v>260</v>
      </c>
      <c r="D293" s="65">
        <v>613914</v>
      </c>
      <c r="E293" s="65" t="s">
        <v>100</v>
      </c>
      <c r="F293" s="66">
        <v>20000</v>
      </c>
      <c r="G293" s="66">
        <v>5861</v>
      </c>
      <c r="H293" s="66">
        <v>20000</v>
      </c>
      <c r="I293" s="66"/>
      <c r="J293" s="66"/>
      <c r="K293" s="66">
        <f t="shared" si="115"/>
        <v>20000</v>
      </c>
      <c r="L293" s="67">
        <f t="shared" si="114"/>
        <v>100</v>
      </c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</row>
    <row r="294" spans="1:42" ht="12" customHeight="1" x14ac:dyDescent="0.25">
      <c r="A294" s="61" t="s">
        <v>359</v>
      </c>
      <c r="B294" s="62" t="s">
        <v>360</v>
      </c>
      <c r="C294" s="62" t="s">
        <v>260</v>
      </c>
      <c r="D294" s="65">
        <v>613973</v>
      </c>
      <c r="E294" s="65" t="s">
        <v>323</v>
      </c>
      <c r="F294" s="66">
        <v>0</v>
      </c>
      <c r="G294" s="66">
        <v>0</v>
      </c>
      <c r="H294" s="66">
        <v>0</v>
      </c>
      <c r="I294" s="66"/>
      <c r="J294" s="66"/>
      <c r="K294" s="66">
        <f t="shared" si="115"/>
        <v>0</v>
      </c>
      <c r="L294" s="67" t="e">
        <f t="shared" si="114"/>
        <v>#DIV/0!</v>
      </c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</row>
    <row r="295" spans="1:42" ht="12" customHeight="1" x14ac:dyDescent="0.25">
      <c r="A295" s="61" t="s">
        <v>359</v>
      </c>
      <c r="B295" s="62" t="s">
        <v>360</v>
      </c>
      <c r="C295" s="62" t="s">
        <v>260</v>
      </c>
      <c r="D295" s="65">
        <v>613974</v>
      </c>
      <c r="E295" s="65" t="s">
        <v>102</v>
      </c>
      <c r="F295" s="66">
        <v>40000</v>
      </c>
      <c r="G295" s="66">
        <v>36956</v>
      </c>
      <c r="H295" s="66">
        <v>20000</v>
      </c>
      <c r="I295" s="66"/>
      <c r="J295" s="66"/>
      <c r="K295" s="66">
        <f t="shared" si="115"/>
        <v>20000</v>
      </c>
      <c r="L295" s="67">
        <f t="shared" si="114"/>
        <v>50</v>
      </c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</row>
    <row r="296" spans="1:42" ht="12" customHeight="1" x14ac:dyDescent="0.25">
      <c r="A296" s="61" t="s">
        <v>359</v>
      </c>
      <c r="B296" s="62" t="s">
        <v>360</v>
      </c>
      <c r="C296" s="62" t="s">
        <v>260</v>
      </c>
      <c r="D296" s="65">
        <v>613976</v>
      </c>
      <c r="E296" s="65" t="s">
        <v>336</v>
      </c>
      <c r="F296" s="66">
        <v>2000</v>
      </c>
      <c r="G296" s="66">
        <v>0</v>
      </c>
      <c r="H296" s="66">
        <v>0</v>
      </c>
      <c r="I296" s="66"/>
      <c r="J296" s="66"/>
      <c r="K296" s="66">
        <f t="shared" si="115"/>
        <v>0</v>
      </c>
      <c r="L296" s="67">
        <f t="shared" si="114"/>
        <v>0</v>
      </c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</row>
    <row r="297" spans="1:42" ht="12" customHeight="1" x14ac:dyDescent="0.25">
      <c r="A297" s="61" t="s">
        <v>359</v>
      </c>
      <c r="B297" s="62" t="s">
        <v>360</v>
      </c>
      <c r="C297" s="62" t="s">
        <v>260</v>
      </c>
      <c r="D297" s="65">
        <v>613983</v>
      </c>
      <c r="E297" s="65" t="s">
        <v>333</v>
      </c>
      <c r="F297" s="66">
        <v>2096</v>
      </c>
      <c r="G297" s="66">
        <v>1021</v>
      </c>
      <c r="H297" s="66">
        <v>1940</v>
      </c>
      <c r="I297" s="66"/>
      <c r="J297" s="66"/>
      <c r="K297" s="66">
        <f t="shared" si="115"/>
        <v>1940</v>
      </c>
      <c r="L297" s="67">
        <f t="shared" si="114"/>
        <v>92.55725190839695</v>
      </c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</row>
    <row r="298" spans="1:42" ht="12" customHeight="1" x14ac:dyDescent="0.25">
      <c r="A298" s="61" t="s">
        <v>359</v>
      </c>
      <c r="B298" s="62" t="s">
        <v>360</v>
      </c>
      <c r="C298" s="62" t="s">
        <v>260</v>
      </c>
      <c r="D298" s="68" t="s">
        <v>219</v>
      </c>
      <c r="E298" s="65" t="s">
        <v>372</v>
      </c>
      <c r="F298" s="66">
        <v>0</v>
      </c>
      <c r="G298" s="66"/>
      <c r="H298" s="66">
        <v>20000</v>
      </c>
      <c r="I298" s="66"/>
      <c r="J298" s="66"/>
      <c r="K298" s="66">
        <f t="shared" si="115"/>
        <v>20000</v>
      </c>
      <c r="L298" s="67" t="e">
        <f t="shared" si="114"/>
        <v>#DIV/0!</v>
      </c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ht="12" customHeight="1" x14ac:dyDescent="0.25">
      <c r="A299" s="61" t="s">
        <v>359</v>
      </c>
      <c r="B299" s="62" t="s">
        <v>360</v>
      </c>
      <c r="C299" s="62" t="s">
        <v>260</v>
      </c>
      <c r="D299" s="22">
        <v>614000</v>
      </c>
      <c r="E299" s="22" t="s">
        <v>334</v>
      </c>
      <c r="F299" s="63">
        <f>F300+F301+F302+F304</f>
        <v>1581006</v>
      </c>
      <c r="G299" s="63">
        <f>G300+G301+G302+G304+G303</f>
        <v>1540997</v>
      </c>
      <c r="H299" s="63">
        <f>H300+H301+H302+H304+H303</f>
        <v>60400</v>
      </c>
      <c r="I299" s="63">
        <f t="shared" ref="H299:K299" si="117">I300+I301+I302+I304</f>
        <v>0</v>
      </c>
      <c r="J299" s="63">
        <f t="shared" si="117"/>
        <v>0</v>
      </c>
      <c r="K299" s="63">
        <f>K300+K301+K302+K304+K303</f>
        <v>60400</v>
      </c>
      <c r="L299" s="64">
        <f t="shared" si="114"/>
        <v>3.8203523579290652</v>
      </c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</row>
    <row r="300" spans="1:42" ht="9.75" customHeight="1" x14ac:dyDescent="0.25">
      <c r="A300" s="61" t="s">
        <v>359</v>
      </c>
      <c r="B300" s="62" t="s">
        <v>360</v>
      </c>
      <c r="C300" s="62" t="s">
        <v>260</v>
      </c>
      <c r="D300" s="65">
        <v>614124</v>
      </c>
      <c r="E300" s="69" t="s">
        <v>182</v>
      </c>
      <c r="F300" s="66">
        <v>80000</v>
      </c>
      <c r="G300" s="66">
        <v>26934</v>
      </c>
      <c r="H300" s="66">
        <v>55000</v>
      </c>
      <c r="I300" s="66"/>
      <c r="J300" s="66"/>
      <c r="K300" s="66">
        <f t="shared" si="115"/>
        <v>55000</v>
      </c>
      <c r="L300" s="67">
        <f t="shared" si="114"/>
        <v>68.75</v>
      </c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 ht="12" customHeight="1" x14ac:dyDescent="0.25">
      <c r="A301" s="61" t="s">
        <v>359</v>
      </c>
      <c r="B301" s="62" t="s">
        <v>360</v>
      </c>
      <c r="C301" s="62" t="s">
        <v>260</v>
      </c>
      <c r="D301" s="68" t="s">
        <v>362</v>
      </c>
      <c r="E301" s="65" t="s">
        <v>534</v>
      </c>
      <c r="F301" s="66">
        <v>0</v>
      </c>
      <c r="G301" s="66">
        <v>9978</v>
      </c>
      <c r="H301" s="66">
        <v>0</v>
      </c>
      <c r="I301" s="66"/>
      <c r="J301" s="66"/>
      <c r="K301" s="66">
        <f>H301+I301+J301</f>
        <v>0</v>
      </c>
      <c r="L301" s="67" t="e">
        <f t="shared" si="114"/>
        <v>#DIV/0!</v>
      </c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</row>
    <row r="302" spans="1:42" ht="12" customHeight="1" x14ac:dyDescent="0.25">
      <c r="A302" s="61" t="s">
        <v>359</v>
      </c>
      <c r="B302" s="62" t="s">
        <v>360</v>
      </c>
      <c r="C302" s="62" t="s">
        <v>260</v>
      </c>
      <c r="D302" s="68" t="s">
        <v>413</v>
      </c>
      <c r="E302" s="65" t="s">
        <v>364</v>
      </c>
      <c r="F302" s="66"/>
      <c r="G302" s="66">
        <v>3079</v>
      </c>
      <c r="H302" s="66"/>
      <c r="I302" s="66"/>
      <c r="J302" s="66"/>
      <c r="K302" s="66">
        <f t="shared" si="115"/>
        <v>0</v>
      </c>
      <c r="L302" s="67" t="e">
        <f t="shared" si="114"/>
        <v>#DIV/0!</v>
      </c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</row>
    <row r="303" spans="1:42" ht="12" customHeight="1" x14ac:dyDescent="0.25">
      <c r="A303" s="61" t="s">
        <v>359</v>
      </c>
      <c r="B303" s="62" t="s">
        <v>360</v>
      </c>
      <c r="C303" s="62" t="s">
        <v>260</v>
      </c>
      <c r="D303" s="396" t="s">
        <v>577</v>
      </c>
      <c r="E303" s="65" t="s">
        <v>667</v>
      </c>
      <c r="F303" s="66"/>
      <c r="G303" s="66">
        <v>0</v>
      </c>
      <c r="H303" s="66">
        <v>5400</v>
      </c>
      <c r="I303" s="66"/>
      <c r="J303" s="66"/>
      <c r="K303" s="66">
        <f t="shared" si="115"/>
        <v>5400</v>
      </c>
      <c r="L303" s="67" t="e">
        <f t="shared" si="114"/>
        <v>#DIV/0!</v>
      </c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</row>
    <row r="304" spans="1:42" ht="12" customHeight="1" x14ac:dyDescent="0.25">
      <c r="A304" s="61" t="s">
        <v>359</v>
      </c>
      <c r="B304" s="62" t="s">
        <v>360</v>
      </c>
      <c r="C304" s="62" t="s">
        <v>260</v>
      </c>
      <c r="D304" s="149" t="s">
        <v>581</v>
      </c>
      <c r="E304" s="150" t="s">
        <v>582</v>
      </c>
      <c r="F304" s="66">
        <v>1501006</v>
      </c>
      <c r="G304" s="66">
        <v>1501006</v>
      </c>
      <c r="H304" s="66"/>
      <c r="I304" s="66"/>
      <c r="J304" s="66"/>
      <c r="K304" s="66">
        <f t="shared" si="115"/>
        <v>0</v>
      </c>
      <c r="L304" s="67">
        <f t="shared" si="114"/>
        <v>0</v>
      </c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</row>
    <row r="305" spans="1:42" ht="12" customHeight="1" x14ac:dyDescent="0.25">
      <c r="A305" s="61" t="s">
        <v>359</v>
      </c>
      <c r="B305" s="62" t="s">
        <v>360</v>
      </c>
      <c r="C305" s="62" t="s">
        <v>260</v>
      </c>
      <c r="D305" s="81"/>
      <c r="E305" s="82" t="s">
        <v>123</v>
      </c>
      <c r="F305" s="63">
        <f t="shared" ref="F305:K305" si="118">F306</f>
        <v>0</v>
      </c>
      <c r="G305" s="63">
        <f t="shared" si="118"/>
        <v>0</v>
      </c>
      <c r="H305" s="63">
        <f t="shared" si="118"/>
        <v>0</v>
      </c>
      <c r="I305" s="63">
        <f t="shared" si="118"/>
        <v>0</v>
      </c>
      <c r="J305" s="63">
        <f t="shared" si="118"/>
        <v>0</v>
      </c>
      <c r="K305" s="63">
        <f t="shared" si="118"/>
        <v>0</v>
      </c>
      <c r="L305" s="64" t="e">
        <f t="shared" si="114"/>
        <v>#DIV/0!</v>
      </c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</row>
    <row r="306" spans="1:42" ht="12" customHeight="1" x14ac:dyDescent="0.25">
      <c r="A306" s="61" t="s">
        <v>359</v>
      </c>
      <c r="B306" s="62" t="s">
        <v>360</v>
      </c>
      <c r="C306" s="62" t="s">
        <v>260</v>
      </c>
      <c r="D306" s="159">
        <v>822311</v>
      </c>
      <c r="E306" s="150" t="s">
        <v>529</v>
      </c>
      <c r="F306" s="66">
        <v>0</v>
      </c>
      <c r="G306" s="66">
        <v>0</v>
      </c>
      <c r="H306" s="66">
        <v>0</v>
      </c>
      <c r="I306" s="66"/>
      <c r="J306" s="66"/>
      <c r="K306" s="66">
        <f>H306+I306+J306</f>
        <v>0</v>
      </c>
      <c r="L306" s="67" t="e">
        <f t="shared" si="114"/>
        <v>#DIV/0!</v>
      </c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</row>
    <row r="307" spans="1:42" ht="10.5" customHeight="1" x14ac:dyDescent="0.25">
      <c r="A307" s="61" t="s">
        <v>359</v>
      </c>
      <c r="B307" s="62" t="s">
        <v>360</v>
      </c>
      <c r="C307" s="62" t="s">
        <v>260</v>
      </c>
      <c r="D307" s="22"/>
      <c r="E307" s="22" t="s">
        <v>204</v>
      </c>
      <c r="F307" s="63">
        <f>F308</f>
        <v>100000</v>
      </c>
      <c r="G307" s="63">
        <f>G308</f>
        <v>0</v>
      </c>
      <c r="H307" s="63">
        <f>H308</f>
        <v>100000</v>
      </c>
      <c r="I307" s="63">
        <f>I308</f>
        <v>0</v>
      </c>
      <c r="J307" s="63">
        <f>J308</f>
        <v>0</v>
      </c>
      <c r="K307" s="63">
        <f t="shared" si="115"/>
        <v>100000</v>
      </c>
      <c r="L307" s="64">
        <f t="shared" si="114"/>
        <v>100</v>
      </c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</row>
    <row r="308" spans="1:42" ht="10.5" customHeight="1" x14ac:dyDescent="0.25">
      <c r="A308" s="61" t="s">
        <v>359</v>
      </c>
      <c r="B308" s="62" t="s">
        <v>360</v>
      </c>
      <c r="C308" s="62" t="s">
        <v>260</v>
      </c>
      <c r="D308" s="65">
        <v>999999</v>
      </c>
      <c r="E308" s="65" t="s">
        <v>205</v>
      </c>
      <c r="F308" s="66">
        <v>100000</v>
      </c>
      <c r="G308" s="66">
        <v>0</v>
      </c>
      <c r="H308" s="66">
        <v>100000</v>
      </c>
      <c r="I308" s="66"/>
      <c r="J308" s="66"/>
      <c r="K308" s="66">
        <f t="shared" si="115"/>
        <v>100000</v>
      </c>
      <c r="L308" s="67">
        <f t="shared" si="114"/>
        <v>100</v>
      </c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</row>
    <row r="309" spans="1:42" ht="11.25" customHeight="1" x14ac:dyDescent="0.25">
      <c r="A309" s="70"/>
      <c r="B309" s="71"/>
      <c r="C309" s="71"/>
      <c r="D309" s="72"/>
      <c r="E309" s="72" t="s">
        <v>544</v>
      </c>
      <c r="F309" s="73"/>
      <c r="G309" s="74"/>
      <c r="H309" s="74"/>
      <c r="I309" s="74"/>
      <c r="J309" s="74"/>
      <c r="K309" s="74"/>
      <c r="L309" s="75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</row>
    <row r="310" spans="1:42" ht="11.25" customHeight="1" x14ac:dyDescent="0.25">
      <c r="A310" s="76"/>
      <c r="B310" s="76"/>
      <c r="C310" s="76"/>
      <c r="D310" s="341"/>
      <c r="E310" s="341"/>
      <c r="F310" s="342"/>
      <c r="G310" s="343"/>
      <c r="H310" s="343"/>
      <c r="I310" s="343"/>
      <c r="J310" s="343"/>
      <c r="K310" s="343"/>
      <c r="L310" s="343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</row>
    <row r="311" spans="1:42" ht="12" customHeight="1" x14ac:dyDescent="0.25">
      <c r="A311" s="483" t="s">
        <v>411</v>
      </c>
      <c r="B311" s="483"/>
      <c r="C311" s="483"/>
      <c r="D311" s="483"/>
      <c r="E311" s="483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</row>
    <row r="312" spans="1:42" ht="24" customHeight="1" x14ac:dyDescent="0.25">
      <c r="A312" s="484" t="s">
        <v>73</v>
      </c>
      <c r="B312" s="475" t="s">
        <v>257</v>
      </c>
      <c r="C312" s="475" t="s">
        <v>258</v>
      </c>
      <c r="D312" s="479" t="s">
        <v>259</v>
      </c>
      <c r="E312" s="481" t="s">
        <v>74</v>
      </c>
      <c r="F312" s="468" t="s">
        <v>579</v>
      </c>
      <c r="G312" s="468" t="s">
        <v>617</v>
      </c>
      <c r="H312" s="481" t="s">
        <v>616</v>
      </c>
      <c r="I312" s="481"/>
      <c r="J312" s="481"/>
      <c r="K312" s="481"/>
      <c r="L312" s="487" t="s">
        <v>541</v>
      </c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</row>
    <row r="313" spans="1:42" ht="36" customHeight="1" x14ac:dyDescent="0.25">
      <c r="A313" s="485"/>
      <c r="B313" s="476"/>
      <c r="C313" s="476"/>
      <c r="D313" s="480"/>
      <c r="E313" s="482"/>
      <c r="F313" s="469"/>
      <c r="G313" s="469"/>
      <c r="H313" s="223" t="s">
        <v>275</v>
      </c>
      <c r="I313" s="223" t="s">
        <v>276</v>
      </c>
      <c r="J313" s="223" t="s">
        <v>277</v>
      </c>
      <c r="K313" s="224" t="s">
        <v>278</v>
      </c>
      <c r="L313" s="488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</row>
    <row r="314" spans="1:42" ht="6.75" customHeight="1" x14ac:dyDescent="0.25">
      <c r="A314" s="30">
        <v>1</v>
      </c>
      <c r="B314" s="31">
        <v>2</v>
      </c>
      <c r="C314" s="31">
        <v>3</v>
      </c>
      <c r="D314" s="32">
        <v>4</v>
      </c>
      <c r="E314" s="31">
        <v>5</v>
      </c>
      <c r="F314" s="32">
        <v>6</v>
      </c>
      <c r="G314" s="32">
        <v>7</v>
      </c>
      <c r="H314" s="32">
        <v>8</v>
      </c>
      <c r="I314" s="32">
        <v>9</v>
      </c>
      <c r="J314" s="32">
        <v>10</v>
      </c>
      <c r="K314" s="32">
        <v>11</v>
      </c>
      <c r="L314" s="33">
        <v>12</v>
      </c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</row>
    <row r="315" spans="1:42" ht="12" customHeight="1" x14ac:dyDescent="0.25">
      <c r="A315" s="225"/>
      <c r="B315" s="226"/>
      <c r="C315" s="226"/>
      <c r="D315" s="227"/>
      <c r="E315" s="228" t="s">
        <v>130</v>
      </c>
      <c r="F315" s="229">
        <f>F316+F319+F324+F326+F345+F353+F351</f>
        <v>9798007</v>
      </c>
      <c r="G315" s="229">
        <f>G316+G319+G324+G326+G345+G353+G351</f>
        <v>4318023</v>
      </c>
      <c r="H315" s="229">
        <f>H316+H319+H324+H326+H345+H353+H351</f>
        <v>2248171</v>
      </c>
      <c r="I315" s="229">
        <f t="shared" ref="I315:K315" si="119">I316+I319+I324+I326+I345+I353+I351</f>
        <v>2236982</v>
      </c>
      <c r="J315" s="229">
        <f t="shared" si="119"/>
        <v>2120250</v>
      </c>
      <c r="K315" s="229">
        <f t="shared" si="119"/>
        <v>6605403</v>
      </c>
      <c r="L315" s="230">
        <f t="shared" ref="L315:L360" si="120">K315/F315*100</f>
        <v>67.415781597216665</v>
      </c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</row>
    <row r="316" spans="1:42" ht="12" customHeight="1" x14ac:dyDescent="0.25">
      <c r="A316" s="52">
        <v>10</v>
      </c>
      <c r="B316" s="36">
        <v>104</v>
      </c>
      <c r="C316" s="36" t="s">
        <v>260</v>
      </c>
      <c r="D316" s="23">
        <v>611100</v>
      </c>
      <c r="E316" s="23" t="s">
        <v>326</v>
      </c>
      <c r="F316" s="20">
        <f>F317+F318</f>
        <v>371658</v>
      </c>
      <c r="G316" s="20">
        <f>G317+G318</f>
        <v>240015</v>
      </c>
      <c r="H316" s="20">
        <f>H317+H318</f>
        <v>390923</v>
      </c>
      <c r="I316" s="20">
        <f>I317+I318</f>
        <v>0</v>
      </c>
      <c r="J316" s="14"/>
      <c r="K316" s="20">
        <f t="shared" ref="K316:K360" si="121">H316+I316+J316</f>
        <v>390923</v>
      </c>
      <c r="L316" s="19">
        <f t="shared" si="120"/>
        <v>105.1835289432758</v>
      </c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</row>
    <row r="317" spans="1:42" ht="12" customHeight="1" x14ac:dyDescent="0.25">
      <c r="A317" s="52">
        <v>10</v>
      </c>
      <c r="B317" s="36">
        <v>104</v>
      </c>
      <c r="C317" s="36" t="s">
        <v>260</v>
      </c>
      <c r="D317" s="15">
        <v>611111</v>
      </c>
      <c r="E317" s="15" t="s">
        <v>327</v>
      </c>
      <c r="F317" s="14">
        <v>257859</v>
      </c>
      <c r="G317" s="14">
        <v>165404</v>
      </c>
      <c r="H317" s="14">
        <v>274143</v>
      </c>
      <c r="I317" s="14"/>
      <c r="J317" s="14"/>
      <c r="K317" s="14">
        <f t="shared" si="121"/>
        <v>274143</v>
      </c>
      <c r="L317" s="18">
        <f t="shared" si="120"/>
        <v>106.31507917117496</v>
      </c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</row>
    <row r="318" spans="1:42" ht="12" customHeight="1" x14ac:dyDescent="0.25">
      <c r="A318" s="52">
        <v>10</v>
      </c>
      <c r="B318" s="36">
        <v>104</v>
      </c>
      <c r="C318" s="36" t="s">
        <v>260</v>
      </c>
      <c r="D318" s="15">
        <v>611130</v>
      </c>
      <c r="E318" s="15" t="s">
        <v>328</v>
      </c>
      <c r="F318" s="14">
        <v>113799</v>
      </c>
      <c r="G318" s="14">
        <v>74611</v>
      </c>
      <c r="H318" s="14">
        <v>116780</v>
      </c>
      <c r="I318" s="14"/>
      <c r="J318" s="14"/>
      <c r="K318" s="14">
        <f t="shared" si="121"/>
        <v>116780</v>
      </c>
      <c r="L318" s="18">
        <f t="shared" si="120"/>
        <v>102.6195309273368</v>
      </c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</row>
    <row r="319" spans="1:42" ht="12" customHeight="1" x14ac:dyDescent="0.25">
      <c r="A319" s="52">
        <v>10</v>
      </c>
      <c r="B319" s="36">
        <v>104</v>
      </c>
      <c r="C319" s="36" t="s">
        <v>260</v>
      </c>
      <c r="D319" s="23">
        <v>611200</v>
      </c>
      <c r="E319" s="23" t="s">
        <v>329</v>
      </c>
      <c r="F319" s="20">
        <f>F320+F321+F322+F323</f>
        <v>50188</v>
      </c>
      <c r="G319" s="20">
        <f>G320+G321+G322+G323</f>
        <v>35529</v>
      </c>
      <c r="H319" s="20">
        <f>H320+H321+H322+H323</f>
        <v>57250</v>
      </c>
      <c r="I319" s="20">
        <f>I320+I321+I322</f>
        <v>0</v>
      </c>
      <c r="J319" s="20">
        <f>J320+J321+J322</f>
        <v>0</v>
      </c>
      <c r="K319" s="20">
        <f>K320+K321+K322+K323</f>
        <v>57250</v>
      </c>
      <c r="L319" s="19">
        <f t="shared" si="120"/>
        <v>114.07109269148003</v>
      </c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</row>
    <row r="320" spans="1:42" ht="12" customHeight="1" x14ac:dyDescent="0.25">
      <c r="A320" s="52">
        <v>10</v>
      </c>
      <c r="B320" s="36">
        <v>104</v>
      </c>
      <c r="C320" s="36" t="s">
        <v>260</v>
      </c>
      <c r="D320" s="15">
        <v>611211</v>
      </c>
      <c r="E320" s="15" t="s">
        <v>47</v>
      </c>
      <c r="F320" s="14">
        <v>3388</v>
      </c>
      <c r="G320" s="14">
        <v>2382</v>
      </c>
      <c r="H320" s="14">
        <v>4500</v>
      </c>
      <c r="I320" s="14"/>
      <c r="J320" s="14"/>
      <c r="K320" s="14">
        <f t="shared" si="121"/>
        <v>4500</v>
      </c>
      <c r="L320" s="18">
        <f t="shared" si="120"/>
        <v>132.82172373081465</v>
      </c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</row>
    <row r="321" spans="1:42" ht="12" customHeight="1" x14ac:dyDescent="0.25">
      <c r="A321" s="52">
        <v>10</v>
      </c>
      <c r="B321" s="36">
        <v>104</v>
      </c>
      <c r="C321" s="36" t="s">
        <v>260</v>
      </c>
      <c r="D321" s="15">
        <v>611221</v>
      </c>
      <c r="E321" s="15" t="s">
        <v>48</v>
      </c>
      <c r="F321" s="14">
        <v>36000</v>
      </c>
      <c r="G321" s="14">
        <v>22819</v>
      </c>
      <c r="H321" s="14">
        <v>43000</v>
      </c>
      <c r="I321" s="14"/>
      <c r="J321" s="14"/>
      <c r="K321" s="14">
        <f t="shared" si="121"/>
        <v>43000</v>
      </c>
      <c r="L321" s="18">
        <f t="shared" si="120"/>
        <v>119.44444444444444</v>
      </c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</row>
    <row r="322" spans="1:42" ht="12" customHeight="1" x14ac:dyDescent="0.25">
      <c r="A322" s="52">
        <v>10</v>
      </c>
      <c r="B322" s="36">
        <v>104</v>
      </c>
      <c r="C322" s="36" t="s">
        <v>260</v>
      </c>
      <c r="D322" s="15">
        <v>611224</v>
      </c>
      <c r="E322" s="15" t="s">
        <v>49</v>
      </c>
      <c r="F322" s="14">
        <v>8400</v>
      </c>
      <c r="G322" s="14">
        <v>8028</v>
      </c>
      <c r="H322" s="14">
        <v>9750</v>
      </c>
      <c r="I322" s="14"/>
      <c r="J322" s="14"/>
      <c r="K322" s="14">
        <f t="shared" si="121"/>
        <v>9750</v>
      </c>
      <c r="L322" s="18">
        <f t="shared" si="120"/>
        <v>116.07142857142858</v>
      </c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</row>
    <row r="323" spans="1:42" ht="12" customHeight="1" x14ac:dyDescent="0.25">
      <c r="A323" s="52" t="s">
        <v>359</v>
      </c>
      <c r="B323" s="36" t="s">
        <v>390</v>
      </c>
      <c r="C323" s="36" t="s">
        <v>260</v>
      </c>
      <c r="D323" s="15">
        <v>611226</v>
      </c>
      <c r="E323" s="15" t="s">
        <v>454</v>
      </c>
      <c r="F323" s="14">
        <v>2400</v>
      </c>
      <c r="G323" s="14">
        <v>2300</v>
      </c>
      <c r="H323" s="14">
        <v>0</v>
      </c>
      <c r="I323" s="14"/>
      <c r="J323" s="14"/>
      <c r="K323" s="14">
        <f t="shared" si="121"/>
        <v>0</v>
      </c>
      <c r="L323" s="18">
        <f t="shared" si="120"/>
        <v>0</v>
      </c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</row>
    <row r="324" spans="1:42" ht="12" customHeight="1" x14ac:dyDescent="0.25">
      <c r="A324" s="52">
        <v>10</v>
      </c>
      <c r="B324" s="36">
        <v>104</v>
      </c>
      <c r="C324" s="36" t="s">
        <v>260</v>
      </c>
      <c r="D324" s="23">
        <v>612000</v>
      </c>
      <c r="E324" s="23" t="s">
        <v>330</v>
      </c>
      <c r="F324" s="20">
        <f>F325</f>
        <v>38545</v>
      </c>
      <c r="G324" s="20">
        <f>G325</f>
        <v>25272</v>
      </c>
      <c r="H324" s="20">
        <f>H325</f>
        <v>39554</v>
      </c>
      <c r="I324" s="20">
        <f>I325</f>
        <v>0</v>
      </c>
      <c r="J324" s="14"/>
      <c r="K324" s="20">
        <f t="shared" si="121"/>
        <v>39554</v>
      </c>
      <c r="L324" s="19">
        <f t="shared" si="120"/>
        <v>102.61771954857959</v>
      </c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</row>
    <row r="325" spans="1:42" ht="12" customHeight="1" x14ac:dyDescent="0.25">
      <c r="A325" s="52">
        <v>10</v>
      </c>
      <c r="B325" s="36">
        <v>104</v>
      </c>
      <c r="C325" s="36" t="s">
        <v>260</v>
      </c>
      <c r="D325" s="15">
        <v>612110</v>
      </c>
      <c r="E325" s="15" t="s">
        <v>330</v>
      </c>
      <c r="F325" s="14">
        <v>38545</v>
      </c>
      <c r="G325" s="14">
        <v>25272</v>
      </c>
      <c r="H325" s="14">
        <v>39554</v>
      </c>
      <c r="I325" s="14"/>
      <c r="J325" s="14"/>
      <c r="K325" s="14">
        <f t="shared" si="121"/>
        <v>39554</v>
      </c>
      <c r="L325" s="18">
        <f t="shared" si="120"/>
        <v>102.61771954857959</v>
      </c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</row>
    <row r="326" spans="1:42" ht="12" customHeight="1" x14ac:dyDescent="0.25">
      <c r="A326" s="52">
        <v>10</v>
      </c>
      <c r="B326" s="36">
        <v>104</v>
      </c>
      <c r="C326" s="36" t="s">
        <v>260</v>
      </c>
      <c r="D326" s="23">
        <v>613000</v>
      </c>
      <c r="E326" s="23" t="s">
        <v>331</v>
      </c>
      <c r="F326" s="20">
        <f>F327+F329+F337+F339+F328+F342+F341+F332+F333+F334+F335+F336+F338+F340+F330+F331+F343+F344</f>
        <v>4381066</v>
      </c>
      <c r="G326" s="20">
        <f>G327+G329+G337+G339+G328+G342+G341+G332+G333+G334+G335+G336+G338+G340+G330+G331+G343+G344</f>
        <v>3026367</v>
      </c>
      <c r="H326" s="20">
        <f>H327+H329+H337+H339+H328+H342+H341+H332+H333+H334+H335+H336+H338+H340+H330+H331+H343+H344</f>
        <v>375286</v>
      </c>
      <c r="I326" s="20">
        <f t="shared" ref="I326:K326" si="122">I327+I329+I337+I339+I328+I342+I341+I332+I333+I334+I335+I336+I338+I340+I330+I331+I343+I344</f>
        <v>2032187</v>
      </c>
      <c r="J326" s="20">
        <f t="shared" si="122"/>
        <v>102900</v>
      </c>
      <c r="K326" s="20">
        <f t="shared" si="122"/>
        <v>2510373</v>
      </c>
      <c r="L326" s="19">
        <f t="shared" si="120"/>
        <v>57.300506315129695</v>
      </c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</row>
    <row r="327" spans="1:42" ht="12" customHeight="1" x14ac:dyDescent="0.25">
      <c r="A327" s="52">
        <v>10</v>
      </c>
      <c r="B327" s="36">
        <v>104</v>
      </c>
      <c r="C327" s="36" t="s">
        <v>260</v>
      </c>
      <c r="D327" s="15">
        <v>613100</v>
      </c>
      <c r="E327" s="15" t="s">
        <v>332</v>
      </c>
      <c r="F327" s="14">
        <v>1200</v>
      </c>
      <c r="G327" s="14">
        <v>466</v>
      </c>
      <c r="H327" s="14">
        <v>2000</v>
      </c>
      <c r="I327" s="14"/>
      <c r="J327" s="14"/>
      <c r="K327" s="14">
        <f t="shared" si="121"/>
        <v>2000</v>
      </c>
      <c r="L327" s="18">
        <f t="shared" si="120"/>
        <v>166.66666666666669</v>
      </c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</row>
    <row r="328" spans="1:42" ht="12" customHeight="1" x14ac:dyDescent="0.25">
      <c r="A328" s="52">
        <v>10</v>
      </c>
      <c r="B328" s="36">
        <v>104</v>
      </c>
      <c r="C328" s="36" t="s">
        <v>260</v>
      </c>
      <c r="D328" s="15">
        <v>613324</v>
      </c>
      <c r="E328" s="15" t="s">
        <v>337</v>
      </c>
      <c r="F328" s="14">
        <v>885253</v>
      </c>
      <c r="G328" s="14">
        <v>671709</v>
      </c>
      <c r="H328" s="14"/>
      <c r="I328" s="14">
        <v>450000</v>
      </c>
      <c r="J328" s="14"/>
      <c r="K328" s="14">
        <f t="shared" si="121"/>
        <v>450000</v>
      </c>
      <c r="L328" s="18">
        <f t="shared" si="120"/>
        <v>50.832925728577024</v>
      </c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</row>
    <row r="329" spans="1:42" ht="12" customHeight="1" x14ac:dyDescent="0.25">
      <c r="A329" s="52">
        <v>10</v>
      </c>
      <c r="B329" s="36">
        <v>104</v>
      </c>
      <c r="C329" s="36" t="s">
        <v>260</v>
      </c>
      <c r="D329" s="15">
        <v>613411</v>
      </c>
      <c r="E329" s="15" t="s">
        <v>274</v>
      </c>
      <c r="F329" s="14">
        <v>2000</v>
      </c>
      <c r="G329" s="14">
        <v>0</v>
      </c>
      <c r="H329" s="14">
        <v>2000</v>
      </c>
      <c r="I329" s="14"/>
      <c r="J329" s="14"/>
      <c r="K329" s="14">
        <f t="shared" si="121"/>
        <v>2000</v>
      </c>
      <c r="L329" s="18">
        <f t="shared" si="120"/>
        <v>100</v>
      </c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</row>
    <row r="330" spans="1:42" ht="12" customHeight="1" x14ac:dyDescent="0.25">
      <c r="A330" s="52" t="s">
        <v>359</v>
      </c>
      <c r="B330" s="36" t="s">
        <v>390</v>
      </c>
      <c r="C330" s="36" t="s">
        <v>260</v>
      </c>
      <c r="D330" s="15">
        <v>613412</v>
      </c>
      <c r="E330" s="15" t="s">
        <v>245</v>
      </c>
      <c r="F330" s="14">
        <v>1000</v>
      </c>
      <c r="G330" s="14">
        <v>0</v>
      </c>
      <c r="H330" s="14">
        <v>1000</v>
      </c>
      <c r="I330" s="14"/>
      <c r="J330" s="14"/>
      <c r="K330" s="14">
        <f t="shared" si="121"/>
        <v>1000</v>
      </c>
      <c r="L330" s="18">
        <f t="shared" si="120"/>
        <v>100</v>
      </c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</row>
    <row r="331" spans="1:42" ht="12" customHeight="1" x14ac:dyDescent="0.25">
      <c r="A331" s="52" t="s">
        <v>359</v>
      </c>
      <c r="B331" s="36" t="s">
        <v>390</v>
      </c>
      <c r="C331" s="36" t="s">
        <v>260</v>
      </c>
      <c r="D331" s="15">
        <v>613481</v>
      </c>
      <c r="E331" s="15" t="s">
        <v>485</v>
      </c>
      <c r="F331" s="14">
        <v>2000</v>
      </c>
      <c r="G331" s="14">
        <v>0</v>
      </c>
      <c r="H331" s="14">
        <v>2000</v>
      </c>
      <c r="I331" s="14"/>
      <c r="J331" s="14"/>
      <c r="K331" s="14">
        <f t="shared" si="121"/>
        <v>2000</v>
      </c>
      <c r="L331" s="18">
        <f t="shared" si="120"/>
        <v>100</v>
      </c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</row>
    <row r="332" spans="1:42" ht="12" customHeight="1" x14ac:dyDescent="0.25">
      <c r="A332" s="52">
        <v>10</v>
      </c>
      <c r="B332" s="36">
        <v>104</v>
      </c>
      <c r="C332" s="36" t="s">
        <v>260</v>
      </c>
      <c r="D332" s="15">
        <v>613724</v>
      </c>
      <c r="E332" s="15" t="s">
        <v>170</v>
      </c>
      <c r="F332" s="14">
        <v>800000</v>
      </c>
      <c r="G332" s="14">
        <v>600000</v>
      </c>
      <c r="H332" s="14"/>
      <c r="I332" s="14">
        <v>500000</v>
      </c>
      <c r="J332" s="14"/>
      <c r="K332" s="14">
        <f t="shared" si="121"/>
        <v>500000</v>
      </c>
      <c r="L332" s="18">
        <f t="shared" si="120"/>
        <v>62.5</v>
      </c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</row>
    <row r="333" spans="1:42" ht="12" customHeight="1" x14ac:dyDescent="0.25">
      <c r="A333" s="52">
        <v>10</v>
      </c>
      <c r="B333" s="36">
        <v>104</v>
      </c>
      <c r="C333" s="36" t="s">
        <v>260</v>
      </c>
      <c r="D333" s="15">
        <v>613724</v>
      </c>
      <c r="E333" s="15" t="s">
        <v>338</v>
      </c>
      <c r="F333" s="14">
        <v>690264</v>
      </c>
      <c r="G333" s="14">
        <v>510678</v>
      </c>
      <c r="H333" s="14"/>
      <c r="I333" s="14">
        <v>480000</v>
      </c>
      <c r="J333" s="14"/>
      <c r="K333" s="14">
        <f t="shared" si="121"/>
        <v>480000</v>
      </c>
      <c r="L333" s="18">
        <f t="shared" si="120"/>
        <v>69.538611313932066</v>
      </c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</row>
    <row r="334" spans="1:42" ht="12" customHeight="1" x14ac:dyDescent="0.25">
      <c r="A334" s="52">
        <v>10</v>
      </c>
      <c r="B334" s="36">
        <v>104</v>
      </c>
      <c r="C334" s="36" t="s">
        <v>260</v>
      </c>
      <c r="D334" s="15">
        <v>613724</v>
      </c>
      <c r="E334" s="15" t="s">
        <v>339</v>
      </c>
      <c r="F334" s="14">
        <v>221894</v>
      </c>
      <c r="G334" s="14">
        <v>166421</v>
      </c>
      <c r="H334" s="14"/>
      <c r="I334" s="14">
        <v>100000</v>
      </c>
      <c r="J334" s="14"/>
      <c r="K334" s="14">
        <f t="shared" si="121"/>
        <v>100000</v>
      </c>
      <c r="L334" s="18">
        <f t="shared" si="120"/>
        <v>45.0665633140148</v>
      </c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</row>
    <row r="335" spans="1:42" ht="12" customHeight="1" x14ac:dyDescent="0.25">
      <c r="A335" s="52">
        <v>10</v>
      </c>
      <c r="B335" s="36">
        <v>104</v>
      </c>
      <c r="C335" s="36" t="s">
        <v>260</v>
      </c>
      <c r="D335" s="15">
        <v>613726</v>
      </c>
      <c r="E335" s="15" t="s">
        <v>173</v>
      </c>
      <c r="F335" s="14">
        <v>689865</v>
      </c>
      <c r="G335" s="14">
        <v>487656</v>
      </c>
      <c r="H335" s="14"/>
      <c r="I335" s="14">
        <v>300000</v>
      </c>
      <c r="J335" s="14">
        <v>26400</v>
      </c>
      <c r="K335" s="14">
        <f t="shared" si="121"/>
        <v>326400</v>
      </c>
      <c r="L335" s="18">
        <f t="shared" si="120"/>
        <v>47.313604835728725</v>
      </c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</row>
    <row r="336" spans="1:42" ht="12" customHeight="1" x14ac:dyDescent="0.25">
      <c r="A336" s="61">
        <v>10</v>
      </c>
      <c r="B336" s="62">
        <v>104</v>
      </c>
      <c r="C336" s="62" t="s">
        <v>260</v>
      </c>
      <c r="D336" s="65">
        <v>613727</v>
      </c>
      <c r="E336" s="65" t="s">
        <v>340</v>
      </c>
      <c r="F336" s="66">
        <v>347337</v>
      </c>
      <c r="G336" s="66">
        <v>260503</v>
      </c>
      <c r="H336" s="66">
        <v>0</v>
      </c>
      <c r="I336" s="66">
        <v>100000</v>
      </c>
      <c r="J336" s="66"/>
      <c r="K336" s="66">
        <f t="shared" si="121"/>
        <v>100000</v>
      </c>
      <c r="L336" s="67">
        <f t="shared" si="120"/>
        <v>28.790483017933592</v>
      </c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</row>
    <row r="337" spans="1:42" ht="12" customHeight="1" x14ac:dyDescent="0.25">
      <c r="A337" s="61">
        <v>10</v>
      </c>
      <c r="B337" s="62">
        <v>104</v>
      </c>
      <c r="C337" s="62" t="s">
        <v>260</v>
      </c>
      <c r="D337" s="65">
        <v>613914</v>
      </c>
      <c r="E337" s="65" t="s">
        <v>100</v>
      </c>
      <c r="F337" s="66">
        <v>0</v>
      </c>
      <c r="G337" s="66">
        <v>0</v>
      </c>
      <c r="H337" s="66"/>
      <c r="I337" s="66"/>
      <c r="J337" s="66"/>
      <c r="K337" s="66">
        <f t="shared" si="121"/>
        <v>0</v>
      </c>
      <c r="L337" s="67" t="e">
        <f t="shared" si="120"/>
        <v>#DIV/0!</v>
      </c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</row>
    <row r="338" spans="1:42" ht="12" customHeight="1" x14ac:dyDescent="0.25">
      <c r="A338" s="61">
        <v>10</v>
      </c>
      <c r="B338" s="62">
        <v>104</v>
      </c>
      <c r="C338" s="62" t="s">
        <v>260</v>
      </c>
      <c r="D338" s="65">
        <v>613920</v>
      </c>
      <c r="E338" s="65" t="s">
        <v>216</v>
      </c>
      <c r="F338" s="66">
        <v>1000</v>
      </c>
      <c r="G338" s="66">
        <v>0</v>
      </c>
      <c r="H338" s="66">
        <v>2000</v>
      </c>
      <c r="I338" s="66"/>
      <c r="J338" s="66"/>
      <c r="K338" s="66">
        <f t="shared" si="121"/>
        <v>2000</v>
      </c>
      <c r="L338" s="67">
        <f t="shared" si="120"/>
        <v>200</v>
      </c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</row>
    <row r="339" spans="1:42" ht="12" customHeight="1" x14ac:dyDescent="0.25">
      <c r="A339" s="61">
        <v>10</v>
      </c>
      <c r="B339" s="62">
        <v>104</v>
      </c>
      <c r="C339" s="62" t="s">
        <v>260</v>
      </c>
      <c r="D339" s="65">
        <v>613983</v>
      </c>
      <c r="E339" s="65" t="s">
        <v>333</v>
      </c>
      <c r="F339" s="66">
        <v>1253</v>
      </c>
      <c r="G339" s="66">
        <v>768</v>
      </c>
      <c r="H339" s="66">
        <v>1286</v>
      </c>
      <c r="I339" s="66"/>
      <c r="J339" s="66"/>
      <c r="K339" s="66">
        <f t="shared" si="121"/>
        <v>1286</v>
      </c>
      <c r="L339" s="67">
        <f t="shared" si="120"/>
        <v>102.63367916999202</v>
      </c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</row>
    <row r="340" spans="1:42" ht="12" customHeight="1" x14ac:dyDescent="0.25">
      <c r="A340" s="61">
        <v>10</v>
      </c>
      <c r="B340" s="62">
        <v>104</v>
      </c>
      <c r="C340" s="62" t="s">
        <v>260</v>
      </c>
      <c r="D340" s="77" t="s">
        <v>175</v>
      </c>
      <c r="E340" s="77" t="s">
        <v>371</v>
      </c>
      <c r="F340" s="66">
        <v>230000</v>
      </c>
      <c r="G340" s="66">
        <v>14742</v>
      </c>
      <c r="H340" s="66">
        <v>100000</v>
      </c>
      <c r="I340" s="66"/>
      <c r="J340" s="66">
        <v>31500</v>
      </c>
      <c r="K340" s="66">
        <f t="shared" si="121"/>
        <v>131500</v>
      </c>
      <c r="L340" s="67">
        <f t="shared" si="120"/>
        <v>57.173913043478265</v>
      </c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</row>
    <row r="341" spans="1:42" ht="12" customHeight="1" x14ac:dyDescent="0.25">
      <c r="A341" s="61">
        <v>10</v>
      </c>
      <c r="B341" s="62">
        <v>104</v>
      </c>
      <c r="C341" s="62" t="s">
        <v>260</v>
      </c>
      <c r="D341" s="77" t="s">
        <v>178</v>
      </c>
      <c r="E341" s="77" t="s">
        <v>179</v>
      </c>
      <c r="F341" s="66">
        <v>3000</v>
      </c>
      <c r="G341" s="66"/>
      <c r="H341" s="66">
        <v>10000</v>
      </c>
      <c r="I341" s="66"/>
      <c r="J341" s="66"/>
      <c r="K341" s="66">
        <f t="shared" si="121"/>
        <v>10000</v>
      </c>
      <c r="L341" s="67">
        <f t="shared" si="120"/>
        <v>333.33333333333337</v>
      </c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</row>
    <row r="342" spans="1:42" ht="12" customHeight="1" x14ac:dyDescent="0.25">
      <c r="A342" s="61">
        <v>10</v>
      </c>
      <c r="B342" s="62">
        <v>104</v>
      </c>
      <c r="C342" s="62" t="s">
        <v>260</v>
      </c>
      <c r="D342" s="77" t="s">
        <v>181</v>
      </c>
      <c r="E342" s="77" t="s">
        <v>487</v>
      </c>
      <c r="F342" s="66">
        <v>5000</v>
      </c>
      <c r="G342" s="66">
        <v>0</v>
      </c>
      <c r="H342" s="66">
        <v>5000</v>
      </c>
      <c r="I342" s="66"/>
      <c r="J342" s="66"/>
      <c r="K342" s="66">
        <f t="shared" si="121"/>
        <v>5000</v>
      </c>
      <c r="L342" s="67">
        <f t="shared" si="120"/>
        <v>100</v>
      </c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</row>
    <row r="343" spans="1:42" ht="21.75" customHeight="1" x14ac:dyDescent="0.25">
      <c r="A343" s="61">
        <v>10</v>
      </c>
      <c r="B343" s="62">
        <v>104</v>
      </c>
      <c r="C343" s="62" t="s">
        <v>260</v>
      </c>
      <c r="D343" s="77" t="s">
        <v>583</v>
      </c>
      <c r="E343" s="78" t="s">
        <v>283</v>
      </c>
      <c r="F343" s="66">
        <v>230000</v>
      </c>
      <c r="G343" s="66">
        <v>172500</v>
      </c>
      <c r="H343" s="66">
        <v>200000</v>
      </c>
      <c r="I343" s="66"/>
      <c r="J343" s="66"/>
      <c r="K343" s="66">
        <f t="shared" si="121"/>
        <v>200000</v>
      </c>
      <c r="L343" s="67">
        <f t="shared" si="120"/>
        <v>86.956521739130437</v>
      </c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</row>
    <row r="344" spans="1:42" ht="21" customHeight="1" x14ac:dyDescent="0.25">
      <c r="A344" s="61">
        <v>10</v>
      </c>
      <c r="B344" s="62">
        <v>104</v>
      </c>
      <c r="C344" s="62" t="s">
        <v>260</v>
      </c>
      <c r="D344" s="77" t="s">
        <v>584</v>
      </c>
      <c r="E344" s="46" t="s">
        <v>654</v>
      </c>
      <c r="F344" s="66">
        <v>270000</v>
      </c>
      <c r="G344" s="66">
        <v>140924</v>
      </c>
      <c r="H344" s="66">
        <v>50000</v>
      </c>
      <c r="I344" s="66">
        <v>102187</v>
      </c>
      <c r="J344" s="66">
        <v>45000</v>
      </c>
      <c r="K344" s="66">
        <f t="shared" si="121"/>
        <v>197187</v>
      </c>
      <c r="L344" s="67">
        <f t="shared" si="120"/>
        <v>73.032222222222217</v>
      </c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</row>
    <row r="345" spans="1:42" ht="12" customHeight="1" x14ac:dyDescent="0.25">
      <c r="A345" s="61">
        <v>10</v>
      </c>
      <c r="B345" s="62">
        <v>104</v>
      </c>
      <c r="C345" s="62" t="s">
        <v>260</v>
      </c>
      <c r="D345" s="22">
        <v>614000</v>
      </c>
      <c r="E345" s="22" t="s">
        <v>334</v>
      </c>
      <c r="F345" s="63">
        <f>F348+F349+F350+F346</f>
        <v>172614</v>
      </c>
      <c r="G345" s="63">
        <f t="shared" ref="G345" si="123">G348+G349+G350+G346</f>
        <v>2464</v>
      </c>
      <c r="H345" s="63">
        <f>H348+H349+H350+H346+H347</f>
        <v>75000</v>
      </c>
      <c r="I345" s="63">
        <f t="shared" ref="I345:J345" si="124">I348+I349+I350</f>
        <v>0</v>
      </c>
      <c r="J345" s="63">
        <f t="shared" si="124"/>
        <v>0</v>
      </c>
      <c r="K345" s="63">
        <f>K348+K349+K350+K346+K347</f>
        <v>75000</v>
      </c>
      <c r="L345" s="64">
        <f t="shared" si="120"/>
        <v>43.449546386735719</v>
      </c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</row>
    <row r="346" spans="1:42" ht="12" customHeight="1" x14ac:dyDescent="0.25">
      <c r="A346" s="61" t="s">
        <v>359</v>
      </c>
      <c r="B346" s="62" t="s">
        <v>390</v>
      </c>
      <c r="C346" s="62" t="s">
        <v>260</v>
      </c>
      <c r="D346" s="65" t="s">
        <v>575</v>
      </c>
      <c r="E346" s="65" t="s">
        <v>576</v>
      </c>
      <c r="F346" s="66">
        <v>10000</v>
      </c>
      <c r="G346" s="66">
        <v>2464</v>
      </c>
      <c r="H346" s="66">
        <v>20000</v>
      </c>
      <c r="I346" s="63"/>
      <c r="J346" s="63"/>
      <c r="K346" s="66">
        <f t="shared" si="121"/>
        <v>20000</v>
      </c>
      <c r="L346" s="67">
        <f t="shared" si="120"/>
        <v>200</v>
      </c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</row>
    <row r="347" spans="1:42" ht="12" customHeight="1" x14ac:dyDescent="0.25">
      <c r="A347" s="61" t="s">
        <v>359</v>
      </c>
      <c r="B347" s="62" t="s">
        <v>390</v>
      </c>
      <c r="C347" s="62" t="s">
        <v>260</v>
      </c>
      <c r="D347" s="65" t="s">
        <v>659</v>
      </c>
      <c r="E347" s="65" t="s">
        <v>660</v>
      </c>
      <c r="F347" s="66"/>
      <c r="G347" s="66"/>
      <c r="H347" s="66">
        <v>25000</v>
      </c>
      <c r="I347" s="63"/>
      <c r="J347" s="63"/>
      <c r="K347" s="66">
        <f t="shared" si="121"/>
        <v>25000</v>
      </c>
      <c r="L347" s="67" t="e">
        <f t="shared" si="120"/>
        <v>#DIV/0!</v>
      </c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</row>
    <row r="348" spans="1:42" ht="12" customHeight="1" x14ac:dyDescent="0.25">
      <c r="A348" s="61">
        <v>10</v>
      </c>
      <c r="B348" s="62">
        <v>104</v>
      </c>
      <c r="C348" s="62" t="s">
        <v>260</v>
      </c>
      <c r="D348" s="24" t="s">
        <v>195</v>
      </c>
      <c r="E348" s="77" t="s">
        <v>341</v>
      </c>
      <c r="F348" s="66">
        <v>30000</v>
      </c>
      <c r="G348" s="66">
        <v>0</v>
      </c>
      <c r="H348" s="66">
        <v>10000</v>
      </c>
      <c r="I348" s="66"/>
      <c r="J348" s="66">
        <v>0</v>
      </c>
      <c r="K348" s="66">
        <f t="shared" si="121"/>
        <v>10000</v>
      </c>
      <c r="L348" s="67">
        <f t="shared" si="120"/>
        <v>33.333333333333329</v>
      </c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</row>
    <row r="349" spans="1:42" ht="12" customHeight="1" x14ac:dyDescent="0.25">
      <c r="A349" s="61">
        <v>10</v>
      </c>
      <c r="B349" s="62">
        <v>104</v>
      </c>
      <c r="C349" s="62" t="s">
        <v>260</v>
      </c>
      <c r="D349" s="24" t="s">
        <v>194</v>
      </c>
      <c r="E349" s="77" t="s">
        <v>342</v>
      </c>
      <c r="F349" s="66">
        <v>50000</v>
      </c>
      <c r="G349" s="66"/>
      <c r="H349" s="66">
        <v>20000</v>
      </c>
      <c r="I349" s="66"/>
      <c r="J349" s="66"/>
      <c r="K349" s="66">
        <f t="shared" si="121"/>
        <v>20000</v>
      </c>
      <c r="L349" s="67">
        <f t="shared" si="120"/>
        <v>40</v>
      </c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</row>
    <row r="350" spans="1:42" ht="12" customHeight="1" x14ac:dyDescent="0.25">
      <c r="A350" s="61" t="s">
        <v>359</v>
      </c>
      <c r="B350" s="62" t="s">
        <v>390</v>
      </c>
      <c r="C350" s="62" t="s">
        <v>260</v>
      </c>
      <c r="D350" s="35" t="s">
        <v>626</v>
      </c>
      <c r="E350" s="46" t="s">
        <v>627</v>
      </c>
      <c r="F350" s="66">
        <v>82614</v>
      </c>
      <c r="G350" s="66">
        <v>0</v>
      </c>
      <c r="H350" s="66">
        <v>0</v>
      </c>
      <c r="I350" s="66"/>
      <c r="J350" s="66"/>
      <c r="K350" s="66">
        <f t="shared" si="121"/>
        <v>0</v>
      </c>
      <c r="L350" s="67">
        <f t="shared" si="120"/>
        <v>0</v>
      </c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</row>
    <row r="351" spans="1:42" ht="12" customHeight="1" x14ac:dyDescent="0.25">
      <c r="A351" s="61" t="s">
        <v>359</v>
      </c>
      <c r="B351" s="62" t="s">
        <v>390</v>
      </c>
      <c r="C351" s="62" t="s">
        <v>260</v>
      </c>
      <c r="D351" s="23">
        <v>615000</v>
      </c>
      <c r="E351" s="23" t="s">
        <v>68</v>
      </c>
      <c r="F351" s="63">
        <f>F352</f>
        <v>999039</v>
      </c>
      <c r="G351" s="63">
        <f t="shared" ref="G351:K351" si="125">G352</f>
        <v>221066</v>
      </c>
      <c r="H351" s="63">
        <f t="shared" si="125"/>
        <v>50000</v>
      </c>
      <c r="I351" s="63">
        <f t="shared" si="125"/>
        <v>0</v>
      </c>
      <c r="J351" s="63">
        <f t="shared" si="125"/>
        <v>0</v>
      </c>
      <c r="K351" s="63">
        <f t="shared" si="125"/>
        <v>50000</v>
      </c>
      <c r="L351" s="64">
        <f t="shared" si="120"/>
        <v>5.0048096220467864</v>
      </c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</row>
    <row r="352" spans="1:42" ht="12" customHeight="1" x14ac:dyDescent="0.25">
      <c r="A352" s="61" t="s">
        <v>359</v>
      </c>
      <c r="B352" s="62" t="s">
        <v>390</v>
      </c>
      <c r="C352" s="62" t="s">
        <v>260</v>
      </c>
      <c r="D352" s="35" t="s">
        <v>585</v>
      </c>
      <c r="E352" s="46" t="s">
        <v>586</v>
      </c>
      <c r="F352" s="66">
        <v>999039</v>
      </c>
      <c r="G352" s="66">
        <v>221066</v>
      </c>
      <c r="H352" s="66">
        <v>50000</v>
      </c>
      <c r="I352" s="66"/>
      <c r="J352" s="66">
        <v>0</v>
      </c>
      <c r="K352" s="66">
        <f>H352+I352+J352</f>
        <v>50000</v>
      </c>
      <c r="L352" s="67">
        <f t="shared" si="120"/>
        <v>5.0048096220467864</v>
      </c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</row>
    <row r="353" spans="1:42" ht="12" customHeight="1" x14ac:dyDescent="0.25">
      <c r="A353" s="61">
        <v>10</v>
      </c>
      <c r="B353" s="62">
        <v>104</v>
      </c>
      <c r="C353" s="62" t="s">
        <v>260</v>
      </c>
      <c r="D353" s="81"/>
      <c r="E353" s="82" t="s">
        <v>123</v>
      </c>
      <c r="F353" s="63">
        <f>F355+F354+F357+F358+F359+F356</f>
        <v>3784897</v>
      </c>
      <c r="G353" s="63">
        <f t="shared" ref="G353" si="126">G355+G354+G357+G358+G359+G356</f>
        <v>767310</v>
      </c>
      <c r="H353" s="63">
        <f>H355+H354+H357+H358+H359+H356+H360</f>
        <v>1260158</v>
      </c>
      <c r="I353" s="63">
        <f>I355+I354+I357+I358+I359+I356</f>
        <v>204795</v>
      </c>
      <c r="J353" s="63">
        <f>J355+J354+J357+J358+J359+J356+J360</f>
        <v>2017350</v>
      </c>
      <c r="K353" s="63">
        <f>K355+K354+K357+K358+K359+K356+K360</f>
        <v>3482303</v>
      </c>
      <c r="L353" s="64">
        <f t="shared" si="120"/>
        <v>92.005224977060138</v>
      </c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</row>
    <row r="354" spans="1:42" ht="12" customHeight="1" x14ac:dyDescent="0.25">
      <c r="A354" s="61" t="s">
        <v>359</v>
      </c>
      <c r="B354" s="62" t="s">
        <v>390</v>
      </c>
      <c r="C354" s="62" t="s">
        <v>260</v>
      </c>
      <c r="D354" s="65">
        <v>821221</v>
      </c>
      <c r="E354" s="65" t="s">
        <v>499</v>
      </c>
      <c r="F354" s="66">
        <v>0</v>
      </c>
      <c r="G354" s="66"/>
      <c r="H354" s="66">
        <v>0</v>
      </c>
      <c r="I354" s="66"/>
      <c r="J354" s="66"/>
      <c r="K354" s="66">
        <f t="shared" si="121"/>
        <v>0</v>
      </c>
      <c r="L354" s="67" t="e">
        <f t="shared" si="120"/>
        <v>#DIV/0!</v>
      </c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</row>
    <row r="355" spans="1:42" ht="33.75" customHeight="1" x14ac:dyDescent="0.25">
      <c r="A355" s="61" t="s">
        <v>359</v>
      </c>
      <c r="B355" s="62" t="s">
        <v>390</v>
      </c>
      <c r="C355" s="62" t="s">
        <v>260</v>
      </c>
      <c r="D355" s="77">
        <v>821612</v>
      </c>
      <c r="E355" s="126" t="s">
        <v>457</v>
      </c>
      <c r="F355" s="66">
        <v>2181114</v>
      </c>
      <c r="G355" s="66"/>
      <c r="H355" s="66">
        <v>500000</v>
      </c>
      <c r="I355" s="66">
        <v>204795</v>
      </c>
      <c r="J355" s="66">
        <v>1417350</v>
      </c>
      <c r="K355" s="66">
        <f t="shared" si="121"/>
        <v>2122145</v>
      </c>
      <c r="L355" s="67">
        <f t="shared" si="120"/>
        <v>97.296381573819616</v>
      </c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</row>
    <row r="356" spans="1:42" ht="23.25" customHeight="1" x14ac:dyDescent="0.25">
      <c r="A356" s="61" t="s">
        <v>359</v>
      </c>
      <c r="B356" s="62" t="s">
        <v>390</v>
      </c>
      <c r="C356" s="62" t="s">
        <v>260</v>
      </c>
      <c r="D356" s="77" t="s">
        <v>571</v>
      </c>
      <c r="E356" s="126" t="s">
        <v>572</v>
      </c>
      <c r="F356" s="66">
        <v>718263</v>
      </c>
      <c r="G356" s="66">
        <v>368472</v>
      </c>
      <c r="H356" s="66">
        <v>100000</v>
      </c>
      <c r="I356" s="66"/>
      <c r="J356" s="66">
        <v>300000</v>
      </c>
      <c r="K356" s="66">
        <f t="shared" si="121"/>
        <v>400000</v>
      </c>
      <c r="L356" s="67">
        <f t="shared" si="120"/>
        <v>55.689907457296286</v>
      </c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</row>
    <row r="357" spans="1:42" ht="12" customHeight="1" x14ac:dyDescent="0.25">
      <c r="A357" s="61">
        <v>10</v>
      </c>
      <c r="B357" s="62">
        <v>104</v>
      </c>
      <c r="C357" s="62" t="s">
        <v>260</v>
      </c>
      <c r="D357" s="77">
        <v>821614</v>
      </c>
      <c r="E357" s="80" t="s">
        <v>203</v>
      </c>
      <c r="F357" s="66">
        <v>317386</v>
      </c>
      <c r="G357" s="66">
        <v>0</v>
      </c>
      <c r="H357" s="66">
        <v>430000</v>
      </c>
      <c r="I357" s="66"/>
      <c r="J357" s="66">
        <v>200000</v>
      </c>
      <c r="K357" s="66">
        <f t="shared" si="121"/>
        <v>630000</v>
      </c>
      <c r="L357" s="67">
        <f t="shared" si="120"/>
        <v>198.49646802316423</v>
      </c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</row>
    <row r="358" spans="1:42" ht="22.5" x14ac:dyDescent="0.25">
      <c r="A358" s="61">
        <v>10</v>
      </c>
      <c r="B358" s="62">
        <v>104</v>
      </c>
      <c r="C358" s="62" t="s">
        <v>260</v>
      </c>
      <c r="D358" s="77">
        <v>821621</v>
      </c>
      <c r="E358" s="125" t="s">
        <v>467</v>
      </c>
      <c r="F358" s="66">
        <v>350000</v>
      </c>
      <c r="G358" s="66">
        <v>310872</v>
      </c>
      <c r="H358" s="66"/>
      <c r="I358" s="66"/>
      <c r="J358" s="66"/>
      <c r="K358" s="66">
        <f t="shared" si="121"/>
        <v>0</v>
      </c>
      <c r="L358" s="67">
        <f t="shared" si="120"/>
        <v>0</v>
      </c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</row>
    <row r="359" spans="1:42" ht="21.75" customHeight="1" x14ac:dyDescent="0.25">
      <c r="A359" s="61" t="s">
        <v>359</v>
      </c>
      <c r="B359" s="62" t="s">
        <v>390</v>
      </c>
      <c r="C359" s="62" t="s">
        <v>260</v>
      </c>
      <c r="D359" s="12">
        <v>821621</v>
      </c>
      <c r="E359" s="140" t="s">
        <v>504</v>
      </c>
      <c r="F359" s="66">
        <v>218134</v>
      </c>
      <c r="G359" s="66">
        <v>87966</v>
      </c>
      <c r="H359" s="66">
        <v>130158</v>
      </c>
      <c r="I359" s="66"/>
      <c r="J359" s="66"/>
      <c r="K359" s="66">
        <f t="shared" si="121"/>
        <v>130158</v>
      </c>
      <c r="L359" s="67">
        <f t="shared" si="120"/>
        <v>59.668827418009116</v>
      </c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</row>
    <row r="360" spans="1:42" ht="33" customHeight="1" x14ac:dyDescent="0.25">
      <c r="A360" s="61" t="s">
        <v>359</v>
      </c>
      <c r="B360" s="62" t="s">
        <v>390</v>
      </c>
      <c r="C360" s="62" t="s">
        <v>260</v>
      </c>
      <c r="D360" s="12">
        <v>821621</v>
      </c>
      <c r="E360" s="140" t="s">
        <v>662</v>
      </c>
      <c r="F360" s="66"/>
      <c r="G360" s="66"/>
      <c r="H360" s="66">
        <v>100000</v>
      </c>
      <c r="I360" s="66"/>
      <c r="J360" s="66">
        <v>100000</v>
      </c>
      <c r="K360" s="66">
        <f t="shared" si="121"/>
        <v>200000</v>
      </c>
      <c r="L360" s="67" t="e">
        <f t="shared" si="120"/>
        <v>#DIV/0!</v>
      </c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</row>
    <row r="361" spans="1:42" ht="12" customHeight="1" x14ac:dyDescent="0.25">
      <c r="A361" s="84"/>
      <c r="B361" s="82"/>
      <c r="C361" s="82"/>
      <c r="D361" s="85"/>
      <c r="E361" s="77" t="s">
        <v>565</v>
      </c>
      <c r="F361" s="86">
        <v>12</v>
      </c>
      <c r="G361" s="87"/>
      <c r="H361" s="87"/>
      <c r="I361" s="87"/>
      <c r="J361" s="87"/>
      <c r="K361" s="87"/>
      <c r="L361" s="88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</row>
    <row r="362" spans="1:42" ht="12" customHeight="1" x14ac:dyDescent="0.25">
      <c r="A362" s="76"/>
      <c r="B362" s="76"/>
      <c r="C362" s="76"/>
      <c r="D362" s="131"/>
      <c r="E362" s="105"/>
      <c r="F362" s="106"/>
      <c r="G362" s="132"/>
      <c r="H362" s="132"/>
      <c r="I362" s="132"/>
      <c r="J362" s="132"/>
      <c r="K362" s="132"/>
      <c r="L362" s="13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</row>
    <row r="363" spans="1:42" ht="12" customHeight="1" x14ac:dyDescent="0.25">
      <c r="A363" s="76"/>
      <c r="B363" s="76"/>
      <c r="C363" s="76"/>
      <c r="D363" s="131"/>
      <c r="E363" s="105"/>
      <c r="F363" s="106"/>
      <c r="G363" s="132"/>
      <c r="H363" s="132"/>
      <c r="I363" s="132"/>
      <c r="J363" s="132"/>
      <c r="K363" s="132"/>
      <c r="L363" s="132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</row>
    <row r="364" spans="1:42" ht="12" customHeight="1" x14ac:dyDescent="0.25">
      <c r="A364" s="76"/>
      <c r="B364" s="76"/>
      <c r="C364" s="76"/>
      <c r="D364" s="131"/>
      <c r="E364" s="105"/>
      <c r="F364" s="106"/>
      <c r="G364" s="132"/>
      <c r="H364" s="132"/>
      <c r="I364" s="132"/>
      <c r="J364" s="132"/>
      <c r="K364" s="132"/>
      <c r="L364" s="132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</row>
    <row r="365" spans="1:42" ht="12" customHeight="1" x14ac:dyDescent="0.25">
      <c r="A365" s="76"/>
      <c r="B365" s="76"/>
      <c r="C365" s="76"/>
      <c r="D365" s="131"/>
      <c r="E365" s="105"/>
      <c r="F365" s="106"/>
      <c r="G365" s="132"/>
      <c r="H365" s="132"/>
      <c r="I365" s="132"/>
      <c r="J365" s="132"/>
      <c r="K365" s="132"/>
      <c r="L365" s="132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</row>
    <row r="366" spans="1:42" ht="12.75" customHeight="1" x14ac:dyDescent="0.25">
      <c r="A366" s="483" t="s">
        <v>407</v>
      </c>
      <c r="B366" s="483"/>
      <c r="C366" s="483"/>
      <c r="D366" s="483"/>
      <c r="E366" s="483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</row>
    <row r="367" spans="1:42" ht="23.25" customHeight="1" x14ac:dyDescent="0.25">
      <c r="A367" s="484" t="s">
        <v>73</v>
      </c>
      <c r="B367" s="475" t="s">
        <v>257</v>
      </c>
      <c r="C367" s="475" t="s">
        <v>258</v>
      </c>
      <c r="D367" s="479" t="s">
        <v>259</v>
      </c>
      <c r="E367" s="481" t="s">
        <v>74</v>
      </c>
      <c r="F367" s="468" t="s">
        <v>579</v>
      </c>
      <c r="G367" s="468" t="s">
        <v>617</v>
      </c>
      <c r="H367" s="481" t="s">
        <v>616</v>
      </c>
      <c r="I367" s="481"/>
      <c r="J367" s="481"/>
      <c r="K367" s="481"/>
      <c r="L367" s="487" t="s">
        <v>541</v>
      </c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</row>
    <row r="368" spans="1:42" ht="36.75" customHeight="1" x14ac:dyDescent="0.25">
      <c r="A368" s="485"/>
      <c r="B368" s="476"/>
      <c r="C368" s="476"/>
      <c r="D368" s="480"/>
      <c r="E368" s="482"/>
      <c r="F368" s="469"/>
      <c r="G368" s="469"/>
      <c r="H368" s="223" t="s">
        <v>275</v>
      </c>
      <c r="I368" s="223" t="s">
        <v>276</v>
      </c>
      <c r="J368" s="223" t="s">
        <v>277</v>
      </c>
      <c r="K368" s="224" t="s">
        <v>278</v>
      </c>
      <c r="L368" s="48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</row>
    <row r="369" spans="1:42" ht="8.25" customHeight="1" x14ac:dyDescent="0.25">
      <c r="A369" s="30">
        <v>1</v>
      </c>
      <c r="B369" s="31">
        <v>2</v>
      </c>
      <c r="C369" s="31">
        <v>3</v>
      </c>
      <c r="D369" s="32">
        <v>4</v>
      </c>
      <c r="E369" s="31">
        <v>5</v>
      </c>
      <c r="F369" s="32">
        <v>6</v>
      </c>
      <c r="G369" s="32">
        <v>7</v>
      </c>
      <c r="H369" s="32">
        <v>8</v>
      </c>
      <c r="I369" s="32">
        <v>9</v>
      </c>
      <c r="J369" s="32">
        <v>10</v>
      </c>
      <c r="K369" s="32">
        <v>11</v>
      </c>
      <c r="L369" s="33">
        <v>12</v>
      </c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</row>
    <row r="370" spans="1:42" ht="9.75" customHeight="1" x14ac:dyDescent="0.25">
      <c r="A370" s="225"/>
      <c r="B370" s="226"/>
      <c r="C370" s="226"/>
      <c r="D370" s="227"/>
      <c r="E370" s="228" t="s">
        <v>130</v>
      </c>
      <c r="F370" s="229">
        <f>F371+F374+F380+F382+F395</f>
        <v>1069641</v>
      </c>
      <c r="G370" s="229">
        <f>G371+G374+G380+G382+G395</f>
        <v>639038</v>
      </c>
      <c r="H370" s="229">
        <f>H371+H374+H380+H382+H395</f>
        <v>1107891</v>
      </c>
      <c r="I370" s="229">
        <f>I371+I374+I380+I382+I395</f>
        <v>50000</v>
      </c>
      <c r="J370" s="229">
        <f>J371+J374+J380+J382+J395</f>
        <v>0</v>
      </c>
      <c r="K370" s="229">
        <f>H370+I370+J370</f>
        <v>1157891</v>
      </c>
      <c r="L370" s="230">
        <f t="shared" ref="L370:L399" si="127">K370/F370*100</f>
        <v>108.25043168689308</v>
      </c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</row>
    <row r="371" spans="1:42" ht="12" customHeight="1" x14ac:dyDescent="0.25">
      <c r="A371" s="52">
        <v>10</v>
      </c>
      <c r="B371" s="36">
        <v>105</v>
      </c>
      <c r="C371" s="36" t="s">
        <v>260</v>
      </c>
      <c r="D371" s="23">
        <v>611100</v>
      </c>
      <c r="E371" s="23" t="s">
        <v>326</v>
      </c>
      <c r="F371" s="20">
        <f>F372+F373</f>
        <v>620635</v>
      </c>
      <c r="G371" s="20">
        <f>G372+G373</f>
        <v>489340</v>
      </c>
      <c r="H371" s="20">
        <f>H372+H373</f>
        <v>670405</v>
      </c>
      <c r="I371" s="20">
        <f>I372+I373</f>
        <v>0</v>
      </c>
      <c r="J371" s="20">
        <f>J372+J373</f>
        <v>0</v>
      </c>
      <c r="K371" s="20">
        <f t="shared" ref="K371:K399" si="128">H371+I371+J371</f>
        <v>670405</v>
      </c>
      <c r="L371" s="19">
        <f t="shared" si="127"/>
        <v>108.01920613565139</v>
      </c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</row>
    <row r="372" spans="1:42" ht="10.5" customHeight="1" x14ac:dyDescent="0.25">
      <c r="A372" s="52">
        <v>10</v>
      </c>
      <c r="B372" s="36">
        <v>105</v>
      </c>
      <c r="C372" s="36" t="s">
        <v>260</v>
      </c>
      <c r="D372" s="15">
        <v>611111</v>
      </c>
      <c r="E372" s="15" t="s">
        <v>327</v>
      </c>
      <c r="F372" s="14">
        <v>428236</v>
      </c>
      <c r="G372" s="14">
        <v>337644</v>
      </c>
      <c r="H372" s="14">
        <v>463644</v>
      </c>
      <c r="I372" s="14"/>
      <c r="J372" s="14"/>
      <c r="K372" s="14">
        <f t="shared" si="128"/>
        <v>463644</v>
      </c>
      <c r="L372" s="18">
        <f t="shared" si="127"/>
        <v>108.26833801922304</v>
      </c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</row>
    <row r="373" spans="1:42" ht="11.25" customHeight="1" x14ac:dyDescent="0.25">
      <c r="A373" s="52">
        <v>10</v>
      </c>
      <c r="B373" s="36">
        <v>105</v>
      </c>
      <c r="C373" s="36" t="s">
        <v>260</v>
      </c>
      <c r="D373" s="15">
        <v>611130</v>
      </c>
      <c r="E373" s="15" t="s">
        <v>328</v>
      </c>
      <c r="F373" s="14">
        <v>192399</v>
      </c>
      <c r="G373" s="14">
        <v>151696</v>
      </c>
      <c r="H373" s="14">
        <v>206761</v>
      </c>
      <c r="I373" s="14"/>
      <c r="J373" s="14"/>
      <c r="K373" s="14">
        <f t="shared" si="128"/>
        <v>206761</v>
      </c>
      <c r="L373" s="18">
        <f t="shared" si="127"/>
        <v>107.464695762452</v>
      </c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</row>
    <row r="374" spans="1:42" ht="11.25" customHeight="1" x14ac:dyDescent="0.25">
      <c r="A374" s="52">
        <v>10</v>
      </c>
      <c r="B374" s="36">
        <v>105</v>
      </c>
      <c r="C374" s="36" t="s">
        <v>260</v>
      </c>
      <c r="D374" s="23">
        <v>611200</v>
      </c>
      <c r="E374" s="23" t="s">
        <v>329</v>
      </c>
      <c r="F374" s="20">
        <f>F375+F376+F377+F378+F379</f>
        <v>81970</v>
      </c>
      <c r="G374" s="20">
        <f>G375+G376+G377+G378+G379</f>
        <v>73758</v>
      </c>
      <c r="H374" s="20">
        <f>H375+H376+H377+H378+H379</f>
        <v>110750</v>
      </c>
      <c r="I374" s="20">
        <f>I375+I376+I377+I379+I378</f>
        <v>0</v>
      </c>
      <c r="J374" s="20">
        <f>J375+J376+J377+J379+J378</f>
        <v>0</v>
      </c>
      <c r="K374" s="20">
        <f>K375+K376+K377+K379+K378</f>
        <v>110750</v>
      </c>
      <c r="L374" s="19">
        <f t="shared" si="127"/>
        <v>135.11040624618761</v>
      </c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</row>
    <row r="375" spans="1:42" ht="11.25" customHeight="1" x14ac:dyDescent="0.25">
      <c r="A375" s="52">
        <v>10</v>
      </c>
      <c r="B375" s="36">
        <v>105</v>
      </c>
      <c r="C375" s="36" t="s">
        <v>260</v>
      </c>
      <c r="D375" s="15">
        <v>611211</v>
      </c>
      <c r="E375" s="15" t="s">
        <v>47</v>
      </c>
      <c r="F375" s="14">
        <v>11000</v>
      </c>
      <c r="G375" s="14">
        <v>10612</v>
      </c>
      <c r="H375" s="14">
        <v>15000</v>
      </c>
      <c r="I375" s="14"/>
      <c r="J375" s="14"/>
      <c r="K375" s="14">
        <f t="shared" si="128"/>
        <v>15000</v>
      </c>
      <c r="L375" s="18">
        <f t="shared" si="127"/>
        <v>136.36363636363635</v>
      </c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</row>
    <row r="376" spans="1:42" ht="11.25" customHeight="1" x14ac:dyDescent="0.25">
      <c r="A376" s="52">
        <v>10</v>
      </c>
      <c r="B376" s="36">
        <v>105</v>
      </c>
      <c r="C376" s="36" t="s">
        <v>260</v>
      </c>
      <c r="D376" s="15">
        <v>611221</v>
      </c>
      <c r="E376" s="15" t="s">
        <v>48</v>
      </c>
      <c r="F376" s="14">
        <v>48500</v>
      </c>
      <c r="G376" s="14">
        <v>45097</v>
      </c>
      <c r="H376" s="14">
        <v>65000</v>
      </c>
      <c r="I376" s="14"/>
      <c r="J376" s="14"/>
      <c r="K376" s="14">
        <f t="shared" si="128"/>
        <v>65000</v>
      </c>
      <c r="L376" s="18">
        <f t="shared" si="127"/>
        <v>134.02061855670101</v>
      </c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</row>
    <row r="377" spans="1:42" ht="11.25" customHeight="1" x14ac:dyDescent="0.25">
      <c r="A377" s="52">
        <v>10</v>
      </c>
      <c r="B377" s="36">
        <v>105</v>
      </c>
      <c r="C377" s="36" t="s">
        <v>260</v>
      </c>
      <c r="D377" s="15">
        <v>611224</v>
      </c>
      <c r="E377" s="15" t="s">
        <v>49</v>
      </c>
      <c r="F377" s="14">
        <v>11900</v>
      </c>
      <c r="G377" s="14">
        <v>14049</v>
      </c>
      <c r="H377" s="14">
        <v>15750</v>
      </c>
      <c r="I377" s="14"/>
      <c r="J377" s="14"/>
      <c r="K377" s="14">
        <f t="shared" si="128"/>
        <v>15750</v>
      </c>
      <c r="L377" s="18">
        <f t="shared" si="127"/>
        <v>132.35294117647058</v>
      </c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</row>
    <row r="378" spans="1:42" ht="12" customHeight="1" x14ac:dyDescent="0.25">
      <c r="A378" s="52" t="s">
        <v>359</v>
      </c>
      <c r="B378" s="36" t="s">
        <v>404</v>
      </c>
      <c r="C378" s="36" t="s">
        <v>260</v>
      </c>
      <c r="D378" s="15">
        <v>611225</v>
      </c>
      <c r="E378" s="15" t="s">
        <v>50</v>
      </c>
      <c r="F378" s="14">
        <v>7170</v>
      </c>
      <c r="G378" s="14">
        <v>0</v>
      </c>
      <c r="H378" s="14">
        <v>15000</v>
      </c>
      <c r="I378" s="14"/>
      <c r="J378" s="14"/>
      <c r="K378" s="14">
        <f t="shared" si="128"/>
        <v>15000</v>
      </c>
      <c r="L378" s="18">
        <f t="shared" si="127"/>
        <v>209.20502092050208</v>
      </c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</row>
    <row r="379" spans="1:42" ht="12" customHeight="1" x14ac:dyDescent="0.25">
      <c r="A379" s="52" t="s">
        <v>359</v>
      </c>
      <c r="B379" s="36" t="s">
        <v>404</v>
      </c>
      <c r="C379" s="36" t="s">
        <v>260</v>
      </c>
      <c r="D379" s="15">
        <v>611226</v>
      </c>
      <c r="E379" s="15" t="s">
        <v>454</v>
      </c>
      <c r="F379" s="14">
        <v>3400</v>
      </c>
      <c r="G379" s="14">
        <v>4000</v>
      </c>
      <c r="H379" s="14">
        <v>0</v>
      </c>
      <c r="I379" s="14"/>
      <c r="J379" s="14"/>
      <c r="K379" s="14">
        <f t="shared" si="128"/>
        <v>0</v>
      </c>
      <c r="L379" s="18">
        <f t="shared" si="127"/>
        <v>0</v>
      </c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</row>
    <row r="380" spans="1:42" ht="11.25" customHeight="1" x14ac:dyDescent="0.25">
      <c r="A380" s="52">
        <v>10</v>
      </c>
      <c r="B380" s="36">
        <v>105</v>
      </c>
      <c r="C380" s="36" t="s">
        <v>260</v>
      </c>
      <c r="D380" s="23">
        <v>612000</v>
      </c>
      <c r="E380" s="23" t="s">
        <v>330</v>
      </c>
      <c r="F380" s="20">
        <f>F381</f>
        <v>65167</v>
      </c>
      <c r="G380" s="20">
        <f>G381</f>
        <v>51381</v>
      </c>
      <c r="H380" s="20">
        <f>H381</f>
        <v>70032</v>
      </c>
      <c r="I380" s="20">
        <f>I381</f>
        <v>0</v>
      </c>
      <c r="J380" s="20">
        <f>J381</f>
        <v>0</v>
      </c>
      <c r="K380" s="20">
        <f t="shared" si="128"/>
        <v>70032</v>
      </c>
      <c r="L380" s="19">
        <f t="shared" si="127"/>
        <v>107.46543495941197</v>
      </c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</row>
    <row r="381" spans="1:42" ht="12" customHeight="1" x14ac:dyDescent="0.25">
      <c r="A381" s="52">
        <v>10</v>
      </c>
      <c r="B381" s="36">
        <v>105</v>
      </c>
      <c r="C381" s="36" t="s">
        <v>260</v>
      </c>
      <c r="D381" s="15">
        <v>612110</v>
      </c>
      <c r="E381" s="15" t="s">
        <v>330</v>
      </c>
      <c r="F381" s="14">
        <v>65167</v>
      </c>
      <c r="G381" s="14">
        <v>51381</v>
      </c>
      <c r="H381" s="14">
        <v>70032</v>
      </c>
      <c r="I381" s="14"/>
      <c r="J381" s="14"/>
      <c r="K381" s="14">
        <f t="shared" si="128"/>
        <v>70032</v>
      </c>
      <c r="L381" s="18">
        <f t="shared" si="127"/>
        <v>107.46543495941197</v>
      </c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</row>
    <row r="382" spans="1:42" ht="12" customHeight="1" x14ac:dyDescent="0.25">
      <c r="A382" s="52">
        <v>10</v>
      </c>
      <c r="B382" s="36">
        <v>105</v>
      </c>
      <c r="C382" s="36" t="s">
        <v>260</v>
      </c>
      <c r="D382" s="23">
        <v>613000</v>
      </c>
      <c r="E382" s="23" t="s">
        <v>331</v>
      </c>
      <c r="F382" s="20">
        <f>F383+F385+F391+F384+F386+F390+F387+F389+F393+F388+F392+F394</f>
        <v>191869</v>
      </c>
      <c r="G382" s="20">
        <f t="shared" ref="G382:K382" si="129">G383+G385+G391+G384+G386+G390+G387+G389+G393+G388+G392+G394</f>
        <v>24559</v>
      </c>
      <c r="H382" s="20">
        <f>H383+H385+H391+H384+H386+H390+H387+H389+H393+H388+H392+H394</f>
        <v>126704</v>
      </c>
      <c r="I382" s="20">
        <f t="shared" si="129"/>
        <v>0</v>
      </c>
      <c r="J382" s="20">
        <f t="shared" si="129"/>
        <v>0</v>
      </c>
      <c r="K382" s="20">
        <f t="shared" si="129"/>
        <v>126704</v>
      </c>
      <c r="L382" s="19">
        <f t="shared" si="127"/>
        <v>66.036722972444736</v>
      </c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</row>
    <row r="383" spans="1:42" ht="12" customHeight="1" x14ac:dyDescent="0.25">
      <c r="A383" s="61">
        <v>10</v>
      </c>
      <c r="B383" s="62">
        <v>105</v>
      </c>
      <c r="C383" s="62" t="s">
        <v>260</v>
      </c>
      <c r="D383" s="65">
        <v>613100</v>
      </c>
      <c r="E383" s="65" t="s">
        <v>332</v>
      </c>
      <c r="F383" s="66">
        <v>2000</v>
      </c>
      <c r="G383" s="66">
        <v>0</v>
      </c>
      <c r="H383" s="66">
        <v>2000</v>
      </c>
      <c r="I383" s="66"/>
      <c r="J383" s="66"/>
      <c r="K383" s="66">
        <f t="shared" si="128"/>
        <v>2000</v>
      </c>
      <c r="L383" s="67">
        <f t="shared" si="127"/>
        <v>100</v>
      </c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</row>
    <row r="384" spans="1:42" ht="12" customHeight="1" x14ac:dyDescent="0.25">
      <c r="A384" s="61">
        <v>10</v>
      </c>
      <c r="B384" s="62">
        <v>105</v>
      </c>
      <c r="C384" s="62" t="s">
        <v>260</v>
      </c>
      <c r="D384" s="65">
        <v>613316</v>
      </c>
      <c r="E384" s="65" t="s">
        <v>243</v>
      </c>
      <c r="F384" s="66">
        <v>1000</v>
      </c>
      <c r="G384" s="66">
        <v>0</v>
      </c>
      <c r="H384" s="66">
        <v>1000</v>
      </c>
      <c r="I384" s="66"/>
      <c r="J384" s="66"/>
      <c r="K384" s="66">
        <f t="shared" si="128"/>
        <v>1000</v>
      </c>
      <c r="L384" s="67">
        <f t="shared" si="127"/>
        <v>100</v>
      </c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</row>
    <row r="385" spans="1:42" ht="12" customHeight="1" x14ac:dyDescent="0.25">
      <c r="A385" s="61">
        <v>10</v>
      </c>
      <c r="B385" s="62">
        <v>105</v>
      </c>
      <c r="C385" s="62" t="s">
        <v>260</v>
      </c>
      <c r="D385" s="65">
        <v>613411</v>
      </c>
      <c r="E385" s="65" t="s">
        <v>274</v>
      </c>
      <c r="F385" s="66">
        <v>2500</v>
      </c>
      <c r="G385" s="66">
        <v>1557</v>
      </c>
      <c r="H385" s="66">
        <v>3500</v>
      </c>
      <c r="I385" s="66"/>
      <c r="J385" s="66"/>
      <c r="K385" s="66">
        <f t="shared" si="128"/>
        <v>3500</v>
      </c>
      <c r="L385" s="67">
        <f t="shared" si="127"/>
        <v>140</v>
      </c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</row>
    <row r="386" spans="1:42" ht="12" customHeight="1" x14ac:dyDescent="0.25">
      <c r="A386" s="61" t="s">
        <v>359</v>
      </c>
      <c r="B386" s="62" t="s">
        <v>404</v>
      </c>
      <c r="C386" s="62" t="s">
        <v>260</v>
      </c>
      <c r="D386" s="65">
        <v>613412</v>
      </c>
      <c r="E386" s="65" t="s">
        <v>245</v>
      </c>
      <c r="F386" s="66">
        <v>1500</v>
      </c>
      <c r="G386" s="66">
        <v>293</v>
      </c>
      <c r="H386" s="66">
        <v>1500</v>
      </c>
      <c r="I386" s="66"/>
      <c r="J386" s="66"/>
      <c r="K386" s="66">
        <f t="shared" si="128"/>
        <v>1500</v>
      </c>
      <c r="L386" s="67">
        <f t="shared" si="127"/>
        <v>100</v>
      </c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</row>
    <row r="387" spans="1:42" ht="12" customHeight="1" x14ac:dyDescent="0.25">
      <c r="A387" s="61" t="s">
        <v>359</v>
      </c>
      <c r="B387" s="62" t="s">
        <v>404</v>
      </c>
      <c r="C387" s="62" t="s">
        <v>260</v>
      </c>
      <c r="D387" s="65">
        <v>613481</v>
      </c>
      <c r="E387" s="65" t="s">
        <v>485</v>
      </c>
      <c r="F387" s="66">
        <v>850</v>
      </c>
      <c r="G387" s="66">
        <v>0</v>
      </c>
      <c r="H387" s="66">
        <v>0</v>
      </c>
      <c r="I387" s="66"/>
      <c r="J387" s="66"/>
      <c r="K387" s="66">
        <f t="shared" si="128"/>
        <v>0</v>
      </c>
      <c r="L387" s="67">
        <f t="shared" si="127"/>
        <v>0</v>
      </c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</row>
    <row r="388" spans="1:42" ht="12" customHeight="1" x14ac:dyDescent="0.25">
      <c r="A388" s="61" t="s">
        <v>359</v>
      </c>
      <c r="B388" s="62" t="s">
        <v>404</v>
      </c>
      <c r="C388" s="62" t="s">
        <v>260</v>
      </c>
      <c r="D388" s="65">
        <v>613722</v>
      </c>
      <c r="E388" s="15" t="s">
        <v>570</v>
      </c>
      <c r="F388" s="66">
        <v>5000</v>
      </c>
      <c r="G388" s="66">
        <v>0</v>
      </c>
      <c r="H388" s="66">
        <v>10000</v>
      </c>
      <c r="I388" s="66"/>
      <c r="J388" s="66"/>
      <c r="K388" s="66">
        <f t="shared" si="128"/>
        <v>10000</v>
      </c>
      <c r="L388" s="67">
        <f t="shared" si="127"/>
        <v>200</v>
      </c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</row>
    <row r="389" spans="1:42" ht="12" customHeight="1" x14ac:dyDescent="0.25">
      <c r="A389" s="61" t="s">
        <v>359</v>
      </c>
      <c r="B389" s="62" t="s">
        <v>404</v>
      </c>
      <c r="C389" s="62" t="s">
        <v>260</v>
      </c>
      <c r="D389" s="65">
        <v>613920</v>
      </c>
      <c r="E389" s="65" t="s">
        <v>216</v>
      </c>
      <c r="F389" s="66">
        <v>2000</v>
      </c>
      <c r="G389" s="66">
        <v>300</v>
      </c>
      <c r="H389" s="66">
        <v>2000</v>
      </c>
      <c r="I389" s="66"/>
      <c r="J389" s="66"/>
      <c r="K389" s="66">
        <f t="shared" si="128"/>
        <v>2000</v>
      </c>
      <c r="L389" s="67">
        <f t="shared" si="127"/>
        <v>100</v>
      </c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</row>
    <row r="390" spans="1:42" ht="10.5" customHeight="1" x14ac:dyDescent="0.25">
      <c r="A390" s="61" t="s">
        <v>359</v>
      </c>
      <c r="B390" s="62" t="s">
        <v>404</v>
      </c>
      <c r="C390" s="62" t="s">
        <v>260</v>
      </c>
      <c r="D390" s="65">
        <v>613974</v>
      </c>
      <c r="E390" s="65" t="s">
        <v>437</v>
      </c>
      <c r="F390" s="66">
        <v>25000</v>
      </c>
      <c r="G390" s="66">
        <v>20853</v>
      </c>
      <c r="H390" s="66">
        <v>25000</v>
      </c>
      <c r="I390" s="66"/>
      <c r="J390" s="66"/>
      <c r="K390" s="66">
        <f t="shared" si="128"/>
        <v>25000</v>
      </c>
      <c r="L390" s="67">
        <f t="shared" si="127"/>
        <v>100</v>
      </c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</row>
    <row r="391" spans="1:42" ht="12" customHeight="1" x14ac:dyDescent="0.25">
      <c r="A391" s="61">
        <v>10</v>
      </c>
      <c r="B391" s="62">
        <v>105</v>
      </c>
      <c r="C391" s="62" t="s">
        <v>260</v>
      </c>
      <c r="D391" s="65">
        <v>613983</v>
      </c>
      <c r="E391" s="65" t="s">
        <v>333</v>
      </c>
      <c r="F391" s="66">
        <v>2019</v>
      </c>
      <c r="G391" s="66">
        <v>1556</v>
      </c>
      <c r="H391" s="66">
        <v>2144</v>
      </c>
      <c r="I391" s="66"/>
      <c r="J391" s="66"/>
      <c r="K391" s="66">
        <f t="shared" si="128"/>
        <v>2144</v>
      </c>
      <c r="L391" s="67">
        <f t="shared" si="127"/>
        <v>106.19118375433384</v>
      </c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</row>
    <row r="392" spans="1:42" ht="30.75" customHeight="1" x14ac:dyDescent="0.25">
      <c r="A392" s="61" t="s">
        <v>359</v>
      </c>
      <c r="B392" s="62" t="s">
        <v>404</v>
      </c>
      <c r="C392" s="62" t="s">
        <v>260</v>
      </c>
      <c r="D392" s="65" t="s">
        <v>573</v>
      </c>
      <c r="E392" s="83" t="s">
        <v>574</v>
      </c>
      <c r="F392" s="66">
        <v>50000</v>
      </c>
      <c r="G392" s="66"/>
      <c r="H392" s="66">
        <v>0</v>
      </c>
      <c r="I392" s="66"/>
      <c r="J392" s="66"/>
      <c r="K392" s="66">
        <f t="shared" si="128"/>
        <v>0</v>
      </c>
      <c r="L392" s="67">
        <f t="shared" si="127"/>
        <v>0</v>
      </c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</row>
    <row r="393" spans="1:42" ht="11.25" customHeight="1" x14ac:dyDescent="0.25">
      <c r="A393" s="61">
        <v>10</v>
      </c>
      <c r="B393" s="62">
        <v>105</v>
      </c>
      <c r="C393" s="62" t="s">
        <v>260</v>
      </c>
      <c r="D393" s="65" t="s">
        <v>495</v>
      </c>
      <c r="E393" s="65" t="s">
        <v>494</v>
      </c>
      <c r="F393" s="66">
        <v>100000</v>
      </c>
      <c r="G393" s="66">
        <v>0</v>
      </c>
      <c r="H393" s="66">
        <v>79560</v>
      </c>
      <c r="I393" s="66"/>
      <c r="J393" s="66"/>
      <c r="K393" s="66">
        <f t="shared" si="128"/>
        <v>79560</v>
      </c>
      <c r="L393" s="67">
        <f t="shared" si="127"/>
        <v>79.56</v>
      </c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</row>
    <row r="394" spans="1:42" ht="11.25" customHeight="1" x14ac:dyDescent="0.25">
      <c r="A394" s="61">
        <v>10</v>
      </c>
      <c r="B394" s="62">
        <v>105</v>
      </c>
      <c r="C394" s="62" t="s">
        <v>260</v>
      </c>
      <c r="D394" s="65" t="s">
        <v>587</v>
      </c>
      <c r="E394" s="65" t="s">
        <v>588</v>
      </c>
      <c r="F394" s="66">
        <v>0</v>
      </c>
      <c r="G394" s="66"/>
      <c r="H394" s="66"/>
      <c r="I394" s="66"/>
      <c r="J394" s="66"/>
      <c r="K394" s="66">
        <f t="shared" si="128"/>
        <v>0</v>
      </c>
      <c r="L394" s="67" t="e">
        <f t="shared" si="127"/>
        <v>#DIV/0!</v>
      </c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</row>
    <row r="395" spans="1:42" ht="12" customHeight="1" x14ac:dyDescent="0.25">
      <c r="A395" s="61">
        <v>10</v>
      </c>
      <c r="B395" s="62">
        <v>105</v>
      </c>
      <c r="C395" s="62" t="s">
        <v>260</v>
      </c>
      <c r="D395" s="22"/>
      <c r="E395" s="94" t="s">
        <v>123</v>
      </c>
      <c r="F395" s="63">
        <f t="shared" ref="F395:K395" si="130">F396+F398+F397+F399</f>
        <v>110000</v>
      </c>
      <c r="G395" s="63">
        <f t="shared" si="130"/>
        <v>0</v>
      </c>
      <c r="H395" s="63">
        <f t="shared" si="130"/>
        <v>130000</v>
      </c>
      <c r="I395" s="63">
        <f t="shared" si="130"/>
        <v>50000</v>
      </c>
      <c r="J395" s="63">
        <f t="shared" si="130"/>
        <v>0</v>
      </c>
      <c r="K395" s="63">
        <f t="shared" si="130"/>
        <v>180000</v>
      </c>
      <c r="L395" s="64">
        <f t="shared" si="127"/>
        <v>163.63636363636365</v>
      </c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</row>
    <row r="396" spans="1:42" ht="11.25" customHeight="1" x14ac:dyDescent="0.25">
      <c r="A396" s="61">
        <v>10</v>
      </c>
      <c r="B396" s="62">
        <v>105</v>
      </c>
      <c r="C396" s="62" t="s">
        <v>260</v>
      </c>
      <c r="D396" s="65" t="s">
        <v>343</v>
      </c>
      <c r="E396" s="65" t="s">
        <v>282</v>
      </c>
      <c r="F396" s="66">
        <v>0</v>
      </c>
      <c r="G396" s="66">
        <v>0</v>
      </c>
      <c r="H396" s="66">
        <v>50000</v>
      </c>
      <c r="I396" s="66"/>
      <c r="J396" s="66"/>
      <c r="K396" s="66">
        <f t="shared" si="128"/>
        <v>50000</v>
      </c>
      <c r="L396" s="67" t="e">
        <f t="shared" si="127"/>
        <v>#DIV/0!</v>
      </c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</row>
    <row r="397" spans="1:42" ht="11.25" customHeight="1" x14ac:dyDescent="0.25">
      <c r="A397" s="61" t="s">
        <v>359</v>
      </c>
      <c r="B397" s="62" t="s">
        <v>404</v>
      </c>
      <c r="C397" s="62" t="s">
        <v>260</v>
      </c>
      <c r="D397" s="65">
        <v>821211</v>
      </c>
      <c r="E397" s="65" t="s">
        <v>288</v>
      </c>
      <c r="F397" s="66">
        <v>0</v>
      </c>
      <c r="G397" s="66">
        <v>0</v>
      </c>
      <c r="H397" s="66">
        <v>0</v>
      </c>
      <c r="I397" s="66"/>
      <c r="J397" s="66"/>
      <c r="K397" s="66">
        <f t="shared" si="128"/>
        <v>0</v>
      </c>
      <c r="L397" s="67" t="e">
        <f t="shared" si="127"/>
        <v>#DIV/0!</v>
      </c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</row>
    <row r="398" spans="1:42" ht="11.25" customHeight="1" x14ac:dyDescent="0.25">
      <c r="A398" s="61">
        <v>10</v>
      </c>
      <c r="B398" s="62">
        <v>105</v>
      </c>
      <c r="C398" s="62" t="s">
        <v>260</v>
      </c>
      <c r="D398" s="65">
        <v>821313</v>
      </c>
      <c r="E398" s="65" t="s">
        <v>630</v>
      </c>
      <c r="F398" s="66">
        <v>60000</v>
      </c>
      <c r="G398" s="66"/>
      <c r="H398" s="66">
        <v>30000</v>
      </c>
      <c r="I398" s="66"/>
      <c r="J398" s="66"/>
      <c r="K398" s="66">
        <f t="shared" si="128"/>
        <v>30000</v>
      </c>
      <c r="L398" s="67">
        <f t="shared" si="127"/>
        <v>50</v>
      </c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</row>
    <row r="399" spans="1:42" ht="11.25" customHeight="1" x14ac:dyDescent="0.25">
      <c r="A399" s="61">
        <v>10</v>
      </c>
      <c r="B399" s="62">
        <v>105</v>
      </c>
      <c r="C399" s="62" t="s">
        <v>260</v>
      </c>
      <c r="D399" s="65">
        <v>821521</v>
      </c>
      <c r="E399" s="65" t="s">
        <v>488</v>
      </c>
      <c r="F399" s="66">
        <v>50000</v>
      </c>
      <c r="G399" s="66"/>
      <c r="H399" s="66">
        <v>50000</v>
      </c>
      <c r="I399" s="66">
        <v>50000</v>
      </c>
      <c r="J399" s="66"/>
      <c r="K399" s="66">
        <f t="shared" si="128"/>
        <v>100000</v>
      </c>
      <c r="L399" s="67">
        <f t="shared" si="127"/>
        <v>200</v>
      </c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</row>
    <row r="400" spans="1:42" ht="10.5" customHeight="1" x14ac:dyDescent="0.25">
      <c r="A400" s="84"/>
      <c r="B400" s="82"/>
      <c r="C400" s="82"/>
      <c r="D400" s="65"/>
      <c r="E400" s="65" t="s">
        <v>631</v>
      </c>
      <c r="F400" s="95"/>
      <c r="G400" s="66"/>
      <c r="H400" s="66"/>
      <c r="I400" s="66"/>
      <c r="J400" s="66"/>
      <c r="K400" s="66"/>
      <c r="L400" s="96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</row>
    <row r="401" spans="1:42" ht="10.5" customHeight="1" x14ac:dyDescent="0.25">
      <c r="A401" s="76"/>
      <c r="B401" s="76"/>
      <c r="C401" s="76"/>
      <c r="D401" s="341"/>
      <c r="E401" s="341"/>
      <c r="F401" s="397"/>
      <c r="G401" s="343"/>
      <c r="H401" s="343"/>
      <c r="I401" s="343"/>
      <c r="J401" s="343"/>
      <c r="K401" s="343"/>
      <c r="L401" s="343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</row>
    <row r="402" spans="1:42" ht="10.5" customHeight="1" x14ac:dyDescent="0.25">
      <c r="A402" s="76"/>
      <c r="B402" s="76"/>
      <c r="C402" s="76"/>
      <c r="D402" s="341"/>
      <c r="E402" s="341"/>
      <c r="F402" s="397"/>
      <c r="G402" s="343"/>
      <c r="H402" s="343"/>
      <c r="I402" s="343"/>
      <c r="J402" s="343"/>
      <c r="K402" s="343"/>
      <c r="L402" s="343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</row>
    <row r="403" spans="1:42" ht="10.5" customHeight="1" x14ac:dyDescent="0.25">
      <c r="A403" s="76"/>
      <c r="B403" s="76"/>
      <c r="C403" s="76"/>
      <c r="D403" s="341"/>
      <c r="E403" s="341"/>
      <c r="F403" s="397"/>
      <c r="G403" s="343"/>
      <c r="H403" s="343"/>
      <c r="I403" s="343"/>
      <c r="J403" s="343"/>
      <c r="K403" s="343"/>
      <c r="L403" s="34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</row>
    <row r="404" spans="1:42" ht="10.5" customHeight="1" x14ac:dyDescent="0.25">
      <c r="A404" s="76"/>
      <c r="B404" s="76"/>
      <c r="C404" s="76"/>
      <c r="D404" s="341"/>
      <c r="E404" s="341"/>
      <c r="F404" s="397"/>
      <c r="G404" s="343"/>
      <c r="H404" s="343"/>
      <c r="I404" s="343"/>
      <c r="J404" s="343"/>
      <c r="K404" s="343"/>
      <c r="L404" s="343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</row>
    <row r="405" spans="1:42" ht="10.5" customHeight="1" x14ac:dyDescent="0.25">
      <c r="A405" s="76"/>
      <c r="B405" s="76"/>
      <c r="C405" s="76"/>
      <c r="D405" s="341"/>
      <c r="E405" s="341"/>
      <c r="F405" s="397"/>
      <c r="G405" s="343"/>
      <c r="H405" s="343"/>
      <c r="I405" s="343"/>
      <c r="J405" s="343"/>
      <c r="K405" s="343"/>
      <c r="L405" s="343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</row>
    <row r="406" spans="1:42" ht="10.5" customHeight="1" x14ac:dyDescent="0.25">
      <c r="A406" s="76"/>
      <c r="B406" s="76"/>
      <c r="C406" s="76"/>
      <c r="D406" s="341"/>
      <c r="E406" s="341"/>
      <c r="F406" s="397"/>
      <c r="G406" s="343"/>
      <c r="H406" s="343"/>
      <c r="I406" s="343"/>
      <c r="J406" s="343"/>
      <c r="K406" s="343"/>
      <c r="L406" s="343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</row>
    <row r="407" spans="1:42" ht="10.5" customHeight="1" x14ac:dyDescent="0.25">
      <c r="A407" s="76"/>
      <c r="B407" s="76"/>
      <c r="C407" s="76"/>
      <c r="D407" s="341"/>
      <c r="E407" s="341"/>
      <c r="F407" s="397"/>
      <c r="G407" s="343"/>
      <c r="H407" s="343"/>
      <c r="I407" s="343"/>
      <c r="J407" s="343"/>
      <c r="K407" s="343"/>
      <c r="L407" s="343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</row>
    <row r="408" spans="1:42" ht="10.5" customHeight="1" x14ac:dyDescent="0.25">
      <c r="A408" s="76"/>
      <c r="B408" s="76"/>
      <c r="C408" s="76"/>
      <c r="D408" s="341"/>
      <c r="E408" s="341"/>
      <c r="F408" s="397"/>
      <c r="G408" s="343"/>
      <c r="H408" s="343"/>
      <c r="I408" s="343"/>
      <c r="J408" s="343"/>
      <c r="K408" s="343"/>
      <c r="L408" s="343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</row>
    <row r="409" spans="1:42" ht="10.5" customHeight="1" x14ac:dyDescent="0.25">
      <c r="A409" s="76"/>
      <c r="B409" s="76"/>
      <c r="C409" s="76"/>
      <c r="D409" s="341"/>
      <c r="E409" s="341"/>
      <c r="F409" s="397"/>
      <c r="G409" s="343"/>
      <c r="H409" s="343"/>
      <c r="I409" s="343"/>
      <c r="J409" s="343"/>
      <c r="K409" s="343"/>
      <c r="L409" s="343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</row>
    <row r="410" spans="1:42" ht="13.5" customHeight="1" x14ac:dyDescent="0.25">
      <c r="A410" s="483" t="s">
        <v>408</v>
      </c>
      <c r="B410" s="483"/>
      <c r="C410" s="483"/>
      <c r="D410" s="483"/>
      <c r="E410" s="483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</row>
    <row r="411" spans="1:42" ht="23.25" customHeight="1" x14ac:dyDescent="0.25">
      <c r="A411" s="484" t="s">
        <v>73</v>
      </c>
      <c r="B411" s="475" t="s">
        <v>257</v>
      </c>
      <c r="C411" s="475" t="s">
        <v>258</v>
      </c>
      <c r="D411" s="479" t="s">
        <v>259</v>
      </c>
      <c r="E411" s="481" t="s">
        <v>74</v>
      </c>
      <c r="F411" s="468" t="s">
        <v>579</v>
      </c>
      <c r="G411" s="468" t="s">
        <v>617</v>
      </c>
      <c r="H411" s="481" t="s">
        <v>616</v>
      </c>
      <c r="I411" s="481"/>
      <c r="J411" s="481"/>
      <c r="K411" s="481"/>
      <c r="L411" s="487" t="s">
        <v>541</v>
      </c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</row>
    <row r="412" spans="1:42" ht="36" customHeight="1" x14ac:dyDescent="0.25">
      <c r="A412" s="485"/>
      <c r="B412" s="476"/>
      <c r="C412" s="476"/>
      <c r="D412" s="480"/>
      <c r="E412" s="482"/>
      <c r="F412" s="469"/>
      <c r="G412" s="469"/>
      <c r="H412" s="223" t="s">
        <v>275</v>
      </c>
      <c r="I412" s="223" t="s">
        <v>276</v>
      </c>
      <c r="J412" s="223" t="s">
        <v>277</v>
      </c>
      <c r="K412" s="224" t="s">
        <v>278</v>
      </c>
      <c r="L412" s="488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</row>
    <row r="413" spans="1:42" ht="9" customHeight="1" x14ac:dyDescent="0.25">
      <c r="A413" s="30">
        <v>1</v>
      </c>
      <c r="B413" s="31">
        <v>2</v>
      </c>
      <c r="C413" s="31">
        <v>3</v>
      </c>
      <c r="D413" s="32">
        <v>4</v>
      </c>
      <c r="E413" s="31">
        <v>5</v>
      </c>
      <c r="F413" s="32">
        <v>6</v>
      </c>
      <c r="G413" s="32">
        <v>7</v>
      </c>
      <c r="H413" s="32">
        <v>8</v>
      </c>
      <c r="I413" s="32">
        <v>9</v>
      </c>
      <c r="J413" s="32">
        <v>10</v>
      </c>
      <c r="K413" s="32">
        <v>11</v>
      </c>
      <c r="L413" s="33">
        <v>12</v>
      </c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</row>
    <row r="414" spans="1:42" ht="13.5" customHeight="1" x14ac:dyDescent="0.25">
      <c r="A414" s="225"/>
      <c r="B414" s="226"/>
      <c r="C414" s="226"/>
      <c r="D414" s="227"/>
      <c r="E414" s="228" t="s">
        <v>130</v>
      </c>
      <c r="F414" s="229">
        <f t="shared" ref="F414:K414" si="131">F415+F418+F424+F426+F437+F439+F443+F445</f>
        <v>695248</v>
      </c>
      <c r="G414" s="229">
        <f t="shared" si="131"/>
        <v>359388</v>
      </c>
      <c r="H414" s="229">
        <f t="shared" si="131"/>
        <v>850316</v>
      </c>
      <c r="I414" s="229">
        <f t="shared" si="131"/>
        <v>0</v>
      </c>
      <c r="J414" s="229">
        <f t="shared" si="131"/>
        <v>0</v>
      </c>
      <c r="K414" s="229">
        <f t="shared" si="131"/>
        <v>850316</v>
      </c>
      <c r="L414" s="230">
        <f t="shared" ref="L414:L446" si="132">K414/F414*100</f>
        <v>122.30398361448</v>
      </c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</row>
    <row r="415" spans="1:42" ht="12.75" customHeight="1" x14ac:dyDescent="0.25">
      <c r="A415" s="52">
        <v>10</v>
      </c>
      <c r="B415" s="36">
        <v>106</v>
      </c>
      <c r="C415" s="36" t="s">
        <v>260</v>
      </c>
      <c r="D415" s="23">
        <v>611100</v>
      </c>
      <c r="E415" s="23" t="s">
        <v>326</v>
      </c>
      <c r="F415" s="20">
        <f>F416+F417</f>
        <v>295052</v>
      </c>
      <c r="G415" s="20">
        <f>G416+G417</f>
        <v>166752</v>
      </c>
      <c r="H415" s="20">
        <f>H416+H417</f>
        <v>301432</v>
      </c>
      <c r="I415" s="20">
        <f>I416+I417</f>
        <v>0</v>
      </c>
      <c r="J415" s="20">
        <f>J416+J417</f>
        <v>0</v>
      </c>
      <c r="K415" s="20">
        <f t="shared" ref="K415:K446" si="133">H415+I415+J415</f>
        <v>301432</v>
      </c>
      <c r="L415" s="19">
        <f t="shared" si="132"/>
        <v>102.16233070780744</v>
      </c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</row>
    <row r="416" spans="1:42" ht="12" customHeight="1" x14ac:dyDescent="0.25">
      <c r="A416" s="52">
        <v>10</v>
      </c>
      <c r="B416" s="36">
        <v>106</v>
      </c>
      <c r="C416" s="36" t="s">
        <v>260</v>
      </c>
      <c r="D416" s="15">
        <v>611111</v>
      </c>
      <c r="E416" s="15" t="s">
        <v>327</v>
      </c>
      <c r="F416" s="14">
        <v>203585</v>
      </c>
      <c r="G416" s="14">
        <v>115059</v>
      </c>
      <c r="H416" s="14">
        <v>207987</v>
      </c>
      <c r="I416" s="14"/>
      <c r="J416" s="14"/>
      <c r="K416" s="14">
        <f t="shared" si="133"/>
        <v>207987</v>
      </c>
      <c r="L416" s="18">
        <f t="shared" si="132"/>
        <v>102.16224181545792</v>
      </c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</row>
    <row r="417" spans="1:42" ht="12" customHeight="1" x14ac:dyDescent="0.25">
      <c r="A417" s="52">
        <v>10</v>
      </c>
      <c r="B417" s="36">
        <v>106</v>
      </c>
      <c r="C417" s="36" t="s">
        <v>260</v>
      </c>
      <c r="D417" s="15">
        <v>611130</v>
      </c>
      <c r="E417" s="15" t="s">
        <v>328</v>
      </c>
      <c r="F417" s="14">
        <v>91467</v>
      </c>
      <c r="G417" s="14">
        <v>51693</v>
      </c>
      <c r="H417" s="14">
        <v>93445</v>
      </c>
      <c r="I417" s="14"/>
      <c r="J417" s="14"/>
      <c r="K417" s="14">
        <f t="shared" si="133"/>
        <v>93445</v>
      </c>
      <c r="L417" s="18">
        <f t="shared" si="132"/>
        <v>102.16252856221368</v>
      </c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</row>
    <row r="418" spans="1:42" ht="14.25" customHeight="1" x14ac:dyDescent="0.25">
      <c r="A418" s="52">
        <v>10</v>
      </c>
      <c r="B418" s="36">
        <v>106</v>
      </c>
      <c r="C418" s="36" t="s">
        <v>260</v>
      </c>
      <c r="D418" s="23">
        <v>611200</v>
      </c>
      <c r="E418" s="23" t="s">
        <v>329</v>
      </c>
      <c r="F418" s="20">
        <f>F419+F420+F421+F423+F422</f>
        <v>43297</v>
      </c>
      <c r="G418" s="20">
        <f t="shared" ref="G418:K418" si="134">G419+G420+G421+G423+G422</f>
        <v>27239</v>
      </c>
      <c r="H418" s="20">
        <f t="shared" si="134"/>
        <v>38950</v>
      </c>
      <c r="I418" s="20">
        <f t="shared" si="134"/>
        <v>0</v>
      </c>
      <c r="J418" s="20">
        <f t="shared" si="134"/>
        <v>0</v>
      </c>
      <c r="K418" s="20">
        <f t="shared" si="134"/>
        <v>38950</v>
      </c>
      <c r="L418" s="19">
        <f t="shared" si="132"/>
        <v>89.960043421022235</v>
      </c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</row>
    <row r="419" spans="1:42" ht="11.25" customHeight="1" x14ac:dyDescent="0.25">
      <c r="A419" s="52">
        <v>10</v>
      </c>
      <c r="B419" s="36">
        <v>106</v>
      </c>
      <c r="C419" s="36" t="s">
        <v>260</v>
      </c>
      <c r="D419" s="15">
        <v>611211</v>
      </c>
      <c r="E419" s="15" t="s">
        <v>47</v>
      </c>
      <c r="F419" s="14">
        <v>1000</v>
      </c>
      <c r="G419" s="14">
        <v>184</v>
      </c>
      <c r="H419" s="14">
        <v>2500</v>
      </c>
      <c r="I419" s="14"/>
      <c r="J419" s="14"/>
      <c r="K419" s="14">
        <f t="shared" si="133"/>
        <v>2500</v>
      </c>
      <c r="L419" s="18">
        <f t="shared" si="132"/>
        <v>250</v>
      </c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</row>
    <row r="420" spans="1:42" ht="10.5" customHeight="1" x14ac:dyDescent="0.25">
      <c r="A420" s="52">
        <v>10</v>
      </c>
      <c r="B420" s="36">
        <v>106</v>
      </c>
      <c r="C420" s="36" t="s">
        <v>260</v>
      </c>
      <c r="D420" s="15">
        <v>611221</v>
      </c>
      <c r="E420" s="15" t="s">
        <v>48</v>
      </c>
      <c r="F420" s="14">
        <v>27027</v>
      </c>
      <c r="G420" s="14">
        <v>13813</v>
      </c>
      <c r="H420" s="14">
        <v>29700</v>
      </c>
      <c r="I420" s="14"/>
      <c r="J420" s="14"/>
      <c r="K420" s="14">
        <f t="shared" si="133"/>
        <v>29700</v>
      </c>
      <c r="L420" s="18">
        <f t="shared" si="132"/>
        <v>109.8901098901099</v>
      </c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</row>
    <row r="421" spans="1:42" ht="11.25" customHeight="1" x14ac:dyDescent="0.25">
      <c r="A421" s="52">
        <v>10</v>
      </c>
      <c r="B421" s="36">
        <v>106</v>
      </c>
      <c r="C421" s="36" t="s">
        <v>260</v>
      </c>
      <c r="D421" s="15">
        <v>611224</v>
      </c>
      <c r="E421" s="15" t="s">
        <v>49</v>
      </c>
      <c r="F421" s="14">
        <v>6300</v>
      </c>
      <c r="G421" s="14">
        <v>5352</v>
      </c>
      <c r="H421" s="14">
        <v>6750</v>
      </c>
      <c r="I421" s="14"/>
      <c r="J421" s="14"/>
      <c r="K421" s="14">
        <f t="shared" si="133"/>
        <v>6750</v>
      </c>
      <c r="L421" s="18">
        <f t="shared" si="132"/>
        <v>107.14285714285714</v>
      </c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</row>
    <row r="422" spans="1:42" ht="11.25" customHeight="1" x14ac:dyDescent="0.25">
      <c r="A422" s="52">
        <v>10</v>
      </c>
      <c r="B422" s="36">
        <v>106</v>
      </c>
      <c r="C422" s="36" t="s">
        <v>260</v>
      </c>
      <c r="D422" s="15">
        <v>611225</v>
      </c>
      <c r="E422" s="15" t="s">
        <v>50</v>
      </c>
      <c r="F422" s="14">
        <v>7170</v>
      </c>
      <c r="G422" s="14">
        <v>6690</v>
      </c>
      <c r="H422" s="14">
        <v>0</v>
      </c>
      <c r="I422" s="14"/>
      <c r="J422" s="14"/>
      <c r="K422" s="14">
        <f t="shared" si="133"/>
        <v>0</v>
      </c>
      <c r="L422" s="18">
        <f t="shared" si="132"/>
        <v>0</v>
      </c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</row>
    <row r="423" spans="1:42" ht="11.25" customHeight="1" x14ac:dyDescent="0.25">
      <c r="A423" s="52" t="s">
        <v>359</v>
      </c>
      <c r="B423" s="36" t="s">
        <v>405</v>
      </c>
      <c r="C423" s="36" t="s">
        <v>260</v>
      </c>
      <c r="D423" s="15">
        <v>611226</v>
      </c>
      <c r="E423" s="15" t="s">
        <v>454</v>
      </c>
      <c r="F423" s="14">
        <v>1800</v>
      </c>
      <c r="G423" s="14">
        <v>1200</v>
      </c>
      <c r="H423" s="14">
        <v>0</v>
      </c>
      <c r="I423" s="14"/>
      <c r="J423" s="14"/>
      <c r="K423" s="14">
        <f t="shared" si="133"/>
        <v>0</v>
      </c>
      <c r="L423" s="18">
        <f t="shared" si="132"/>
        <v>0</v>
      </c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</row>
    <row r="424" spans="1:42" ht="10.5" customHeight="1" x14ac:dyDescent="0.25">
      <c r="A424" s="52">
        <v>10</v>
      </c>
      <c r="B424" s="36">
        <v>106</v>
      </c>
      <c r="C424" s="36" t="s">
        <v>260</v>
      </c>
      <c r="D424" s="23">
        <v>612000</v>
      </c>
      <c r="E424" s="23" t="s">
        <v>330</v>
      </c>
      <c r="F424" s="20">
        <f>F425</f>
        <v>30981</v>
      </c>
      <c r="G424" s="20">
        <f>G425</f>
        <v>17509</v>
      </c>
      <c r="H424" s="20">
        <f>H425</f>
        <v>31651</v>
      </c>
      <c r="I424" s="20">
        <f>I425</f>
        <v>0</v>
      </c>
      <c r="J424" s="20">
        <f>J425</f>
        <v>0</v>
      </c>
      <c r="K424" s="20">
        <f t="shared" si="133"/>
        <v>31651</v>
      </c>
      <c r="L424" s="19">
        <f t="shared" si="132"/>
        <v>102.16261579677868</v>
      </c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</row>
    <row r="425" spans="1:42" ht="13.5" customHeight="1" x14ac:dyDescent="0.25">
      <c r="A425" s="52">
        <v>10</v>
      </c>
      <c r="B425" s="36">
        <v>106</v>
      </c>
      <c r="C425" s="36" t="s">
        <v>260</v>
      </c>
      <c r="D425" s="15">
        <v>612110</v>
      </c>
      <c r="E425" s="15" t="s">
        <v>330</v>
      </c>
      <c r="F425" s="14">
        <v>30981</v>
      </c>
      <c r="G425" s="14">
        <v>17509</v>
      </c>
      <c r="H425" s="14">
        <v>31651</v>
      </c>
      <c r="I425" s="14"/>
      <c r="J425" s="14"/>
      <c r="K425" s="14">
        <f t="shared" si="133"/>
        <v>31651</v>
      </c>
      <c r="L425" s="18">
        <f t="shared" si="132"/>
        <v>102.16261579677868</v>
      </c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</row>
    <row r="426" spans="1:42" ht="12.75" customHeight="1" x14ac:dyDescent="0.25">
      <c r="A426" s="52">
        <v>10</v>
      </c>
      <c r="B426" s="36">
        <v>106</v>
      </c>
      <c r="C426" s="36" t="s">
        <v>260</v>
      </c>
      <c r="D426" s="23">
        <v>613000</v>
      </c>
      <c r="E426" s="23" t="s">
        <v>331</v>
      </c>
      <c r="F426" s="20">
        <f t="shared" ref="F426:K426" si="135">F427+F428+F435+F436+F430+F431+F432+F434+F429+F433</f>
        <v>66218</v>
      </c>
      <c r="G426" s="20">
        <f>SUM(G427:G436)</f>
        <v>38141</v>
      </c>
      <c r="H426" s="20">
        <f t="shared" si="135"/>
        <v>66801</v>
      </c>
      <c r="I426" s="20">
        <f t="shared" si="135"/>
        <v>0</v>
      </c>
      <c r="J426" s="20">
        <f t="shared" si="135"/>
        <v>0</v>
      </c>
      <c r="K426" s="20">
        <f t="shared" si="135"/>
        <v>66801</v>
      </c>
      <c r="L426" s="19">
        <f t="shared" si="132"/>
        <v>100.88042526201335</v>
      </c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</row>
    <row r="427" spans="1:42" ht="12.75" customHeight="1" x14ac:dyDescent="0.25">
      <c r="A427" s="52">
        <v>10</v>
      </c>
      <c r="B427" s="36">
        <v>106</v>
      </c>
      <c r="C427" s="36" t="s">
        <v>260</v>
      </c>
      <c r="D427" s="15">
        <v>613100</v>
      </c>
      <c r="E427" s="15" t="s">
        <v>332</v>
      </c>
      <c r="F427" s="14">
        <v>1000</v>
      </c>
      <c r="G427" s="14">
        <v>0</v>
      </c>
      <c r="H427" s="14">
        <v>2000</v>
      </c>
      <c r="I427" s="14"/>
      <c r="J427" s="14"/>
      <c r="K427" s="14">
        <f t="shared" si="133"/>
        <v>2000</v>
      </c>
      <c r="L427" s="18">
        <f t="shared" si="132"/>
        <v>200</v>
      </c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</row>
    <row r="428" spans="1:42" ht="12" customHeight="1" x14ac:dyDescent="0.25">
      <c r="A428" s="52">
        <v>10</v>
      </c>
      <c r="B428" s="36">
        <v>106</v>
      </c>
      <c r="C428" s="36" t="s">
        <v>260</v>
      </c>
      <c r="D428" s="15">
        <v>613411</v>
      </c>
      <c r="E428" s="15" t="s">
        <v>274</v>
      </c>
      <c r="F428" s="14">
        <v>1000</v>
      </c>
      <c r="G428" s="14">
        <v>345</v>
      </c>
      <c r="H428" s="14">
        <v>2000</v>
      </c>
      <c r="I428" s="14"/>
      <c r="J428" s="14"/>
      <c r="K428" s="14">
        <f t="shared" si="133"/>
        <v>2000</v>
      </c>
      <c r="L428" s="18">
        <f t="shared" si="132"/>
        <v>200</v>
      </c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</row>
    <row r="429" spans="1:42" ht="12" customHeight="1" x14ac:dyDescent="0.25">
      <c r="A429" s="52" t="s">
        <v>359</v>
      </c>
      <c r="B429" s="36" t="s">
        <v>405</v>
      </c>
      <c r="C429" s="36" t="s">
        <v>260</v>
      </c>
      <c r="D429" s="15">
        <v>613412</v>
      </c>
      <c r="E429" s="15" t="s">
        <v>245</v>
      </c>
      <c r="F429" s="14">
        <v>1000</v>
      </c>
      <c r="G429" s="14">
        <v>0</v>
      </c>
      <c r="H429" s="14">
        <v>1500</v>
      </c>
      <c r="I429" s="14"/>
      <c r="J429" s="14"/>
      <c r="K429" s="14">
        <f t="shared" si="133"/>
        <v>1500</v>
      </c>
      <c r="L429" s="18">
        <f t="shared" si="132"/>
        <v>150</v>
      </c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</row>
    <row r="430" spans="1:42" ht="12" customHeight="1" x14ac:dyDescent="0.25">
      <c r="A430" s="52">
        <v>10</v>
      </c>
      <c r="B430" s="36">
        <v>106</v>
      </c>
      <c r="C430" s="36" t="s">
        <v>260</v>
      </c>
      <c r="D430" s="15">
        <v>613722</v>
      </c>
      <c r="E430" s="15" t="s">
        <v>168</v>
      </c>
      <c r="F430" s="14">
        <v>10000</v>
      </c>
      <c r="G430" s="14">
        <v>6318</v>
      </c>
      <c r="H430" s="14">
        <v>8500</v>
      </c>
      <c r="I430" s="14"/>
      <c r="J430" s="14"/>
      <c r="K430" s="14">
        <f t="shared" si="133"/>
        <v>8500</v>
      </c>
      <c r="L430" s="18">
        <f t="shared" si="132"/>
        <v>85</v>
      </c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</row>
    <row r="431" spans="1:42" ht="12" customHeight="1" x14ac:dyDescent="0.25">
      <c r="A431" s="52">
        <v>10</v>
      </c>
      <c r="B431" s="36">
        <v>106</v>
      </c>
      <c r="C431" s="36" t="s">
        <v>260</v>
      </c>
      <c r="D431" s="15">
        <v>613820</v>
      </c>
      <c r="E431" s="15" t="s">
        <v>98</v>
      </c>
      <c r="F431" s="14">
        <v>6000</v>
      </c>
      <c r="G431" s="14">
        <v>2571</v>
      </c>
      <c r="H431" s="14">
        <v>4500</v>
      </c>
      <c r="I431" s="14"/>
      <c r="J431" s="14"/>
      <c r="K431" s="14">
        <f t="shared" si="133"/>
        <v>4500</v>
      </c>
      <c r="L431" s="18">
        <f t="shared" si="132"/>
        <v>75</v>
      </c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</row>
    <row r="432" spans="1:42" ht="12" customHeight="1" x14ac:dyDescent="0.25">
      <c r="A432" s="52">
        <v>10</v>
      </c>
      <c r="B432" s="36">
        <v>106</v>
      </c>
      <c r="C432" s="36" t="s">
        <v>260</v>
      </c>
      <c r="D432" s="15">
        <v>613920</v>
      </c>
      <c r="E432" s="15" t="s">
        <v>216</v>
      </c>
      <c r="F432" s="14">
        <v>1200</v>
      </c>
      <c r="G432" s="14">
        <v>0</v>
      </c>
      <c r="H432" s="14">
        <v>1500</v>
      </c>
      <c r="I432" s="14"/>
      <c r="J432" s="14"/>
      <c r="K432" s="14">
        <f t="shared" si="133"/>
        <v>1500</v>
      </c>
      <c r="L432" s="18">
        <f t="shared" si="132"/>
        <v>125</v>
      </c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</row>
    <row r="433" spans="1:42" ht="12" customHeight="1" x14ac:dyDescent="0.25">
      <c r="A433" s="52" t="s">
        <v>359</v>
      </c>
      <c r="B433" s="36" t="s">
        <v>405</v>
      </c>
      <c r="C433" s="36" t="s">
        <v>260</v>
      </c>
      <c r="D433" s="15">
        <v>613931</v>
      </c>
      <c r="E433" s="15" t="s">
        <v>531</v>
      </c>
      <c r="F433" s="14">
        <v>2000</v>
      </c>
      <c r="G433" s="14">
        <v>0</v>
      </c>
      <c r="H433" s="14">
        <v>0</v>
      </c>
      <c r="I433" s="14"/>
      <c r="J433" s="14"/>
      <c r="K433" s="14">
        <f t="shared" si="133"/>
        <v>0</v>
      </c>
      <c r="L433" s="18">
        <f t="shared" si="132"/>
        <v>0</v>
      </c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</row>
    <row r="434" spans="1:42" ht="11.25" customHeight="1" x14ac:dyDescent="0.25">
      <c r="A434" s="52">
        <v>10</v>
      </c>
      <c r="B434" s="36">
        <v>106</v>
      </c>
      <c r="C434" s="36" t="s">
        <v>260</v>
      </c>
      <c r="D434" s="15">
        <v>613960</v>
      </c>
      <c r="E434" s="15" t="s">
        <v>253</v>
      </c>
      <c r="F434" s="14">
        <v>10000</v>
      </c>
      <c r="G434" s="14" t="s">
        <v>652</v>
      </c>
      <c r="H434" s="14">
        <v>10000</v>
      </c>
      <c r="I434" s="14"/>
      <c r="J434" s="14"/>
      <c r="K434" s="14">
        <f t="shared" si="133"/>
        <v>10000</v>
      </c>
      <c r="L434" s="18">
        <f t="shared" si="132"/>
        <v>100</v>
      </c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</row>
    <row r="435" spans="1:42" ht="13.5" customHeight="1" x14ac:dyDescent="0.25">
      <c r="A435" s="52">
        <v>10</v>
      </c>
      <c r="B435" s="36">
        <v>106</v>
      </c>
      <c r="C435" s="36" t="s">
        <v>260</v>
      </c>
      <c r="D435" s="15">
        <v>613974</v>
      </c>
      <c r="E435" s="15" t="s">
        <v>102</v>
      </c>
      <c r="F435" s="14">
        <v>33000</v>
      </c>
      <c r="G435" s="14">
        <v>28377</v>
      </c>
      <c r="H435" s="14">
        <v>35761</v>
      </c>
      <c r="I435" s="14"/>
      <c r="J435" s="14"/>
      <c r="K435" s="14">
        <f t="shared" si="133"/>
        <v>35761</v>
      </c>
      <c r="L435" s="18">
        <f t="shared" si="132"/>
        <v>108.36666666666666</v>
      </c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</row>
    <row r="436" spans="1:42" ht="11.25" customHeight="1" x14ac:dyDescent="0.25">
      <c r="A436" s="52">
        <v>10</v>
      </c>
      <c r="B436" s="36">
        <v>106</v>
      </c>
      <c r="C436" s="36" t="s">
        <v>260</v>
      </c>
      <c r="D436" s="15">
        <v>613983</v>
      </c>
      <c r="E436" s="15" t="s">
        <v>333</v>
      </c>
      <c r="F436" s="14">
        <v>1018</v>
      </c>
      <c r="G436" s="14">
        <v>530</v>
      </c>
      <c r="H436" s="14">
        <v>1040</v>
      </c>
      <c r="I436" s="14"/>
      <c r="J436" s="14"/>
      <c r="K436" s="14">
        <f t="shared" si="133"/>
        <v>1040</v>
      </c>
      <c r="L436" s="18">
        <f t="shared" si="132"/>
        <v>102.16110019646365</v>
      </c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</row>
    <row r="437" spans="1:42" ht="14.25" customHeight="1" x14ac:dyDescent="0.25">
      <c r="A437" s="52">
        <v>10</v>
      </c>
      <c r="B437" s="36">
        <v>106</v>
      </c>
      <c r="C437" s="36" t="s">
        <v>260</v>
      </c>
      <c r="D437" s="23">
        <v>614000</v>
      </c>
      <c r="E437" s="23" t="s">
        <v>334</v>
      </c>
      <c r="F437" s="20">
        <f>F438</f>
        <v>7200</v>
      </c>
      <c r="G437" s="20">
        <f>G438</f>
        <v>5400</v>
      </c>
      <c r="H437" s="20">
        <f>H438</f>
        <v>7200</v>
      </c>
      <c r="I437" s="20">
        <f>I438</f>
        <v>0</v>
      </c>
      <c r="J437" s="20">
        <f>J438</f>
        <v>0</v>
      </c>
      <c r="K437" s="20">
        <f t="shared" si="133"/>
        <v>7200</v>
      </c>
      <c r="L437" s="19">
        <f t="shared" si="132"/>
        <v>100</v>
      </c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</row>
    <row r="438" spans="1:42" ht="12" customHeight="1" x14ac:dyDescent="0.25">
      <c r="A438" s="52">
        <v>10</v>
      </c>
      <c r="B438" s="36">
        <v>106</v>
      </c>
      <c r="C438" s="36" t="s">
        <v>260</v>
      </c>
      <c r="D438" s="37" t="s">
        <v>192</v>
      </c>
      <c r="E438" s="15" t="s">
        <v>114</v>
      </c>
      <c r="F438" s="14">
        <v>7200</v>
      </c>
      <c r="G438" s="14">
        <v>5400</v>
      </c>
      <c r="H438" s="14">
        <v>7200</v>
      </c>
      <c r="I438" s="14"/>
      <c r="J438" s="14"/>
      <c r="K438" s="14">
        <f t="shared" si="133"/>
        <v>7200</v>
      </c>
      <c r="L438" s="18">
        <f t="shared" si="132"/>
        <v>100</v>
      </c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</row>
    <row r="439" spans="1:42" ht="12.75" customHeight="1" x14ac:dyDescent="0.25">
      <c r="A439" s="52">
        <v>10</v>
      </c>
      <c r="B439" s="36">
        <v>106</v>
      </c>
      <c r="C439" s="36" t="s">
        <v>260</v>
      </c>
      <c r="D439" s="23">
        <v>614800</v>
      </c>
      <c r="E439" s="23" t="s">
        <v>67</v>
      </c>
      <c r="F439" s="20">
        <f t="shared" ref="F439:K439" si="136">F440+F441+F442</f>
        <v>112500</v>
      </c>
      <c r="G439" s="20">
        <f t="shared" si="136"/>
        <v>40341</v>
      </c>
      <c r="H439" s="20">
        <f t="shared" si="136"/>
        <v>264282</v>
      </c>
      <c r="I439" s="20">
        <f t="shared" si="136"/>
        <v>0</v>
      </c>
      <c r="J439" s="20">
        <f t="shared" si="136"/>
        <v>0</v>
      </c>
      <c r="K439" s="20">
        <f t="shared" si="136"/>
        <v>264282</v>
      </c>
      <c r="L439" s="19">
        <f t="shared" si="132"/>
        <v>234.91733333333335</v>
      </c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</row>
    <row r="440" spans="1:42" ht="12" customHeight="1" x14ac:dyDescent="0.25">
      <c r="A440" s="52">
        <v>10</v>
      </c>
      <c r="B440" s="36">
        <v>106</v>
      </c>
      <c r="C440" s="36" t="s">
        <v>260</v>
      </c>
      <c r="D440" s="15">
        <v>614811</v>
      </c>
      <c r="E440" s="15" t="s">
        <v>149</v>
      </c>
      <c r="F440" s="14">
        <v>20000</v>
      </c>
      <c r="G440" s="14">
        <v>22835</v>
      </c>
      <c r="H440" s="14">
        <v>56782</v>
      </c>
      <c r="I440" s="14"/>
      <c r="J440" s="14"/>
      <c r="K440" s="14">
        <f t="shared" si="133"/>
        <v>56782</v>
      </c>
      <c r="L440" s="18">
        <f t="shared" si="132"/>
        <v>283.91000000000003</v>
      </c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</row>
    <row r="441" spans="1:42" ht="12" customHeight="1" x14ac:dyDescent="0.25">
      <c r="A441" s="52">
        <v>10</v>
      </c>
      <c r="B441" s="36">
        <v>106</v>
      </c>
      <c r="C441" s="36" t="s">
        <v>260</v>
      </c>
      <c r="D441" s="49">
        <v>614813</v>
      </c>
      <c r="E441" s="15" t="s">
        <v>150</v>
      </c>
      <c r="F441" s="14">
        <v>7500</v>
      </c>
      <c r="G441" s="14">
        <v>5300</v>
      </c>
      <c r="H441" s="14">
        <v>7500</v>
      </c>
      <c r="I441" s="14"/>
      <c r="J441" s="14"/>
      <c r="K441" s="14">
        <f t="shared" si="133"/>
        <v>7500</v>
      </c>
      <c r="L441" s="18">
        <f t="shared" si="132"/>
        <v>100</v>
      </c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</row>
    <row r="442" spans="1:42" ht="12.75" customHeight="1" x14ac:dyDescent="0.25">
      <c r="A442" s="52">
        <v>10</v>
      </c>
      <c r="B442" s="36">
        <v>106</v>
      </c>
      <c r="C442" s="36" t="s">
        <v>260</v>
      </c>
      <c r="D442" s="15">
        <v>614817</v>
      </c>
      <c r="E442" s="15" t="s">
        <v>120</v>
      </c>
      <c r="F442" s="14">
        <v>85000</v>
      </c>
      <c r="G442" s="14">
        <v>12206</v>
      </c>
      <c r="H442" s="14">
        <v>200000</v>
      </c>
      <c r="I442" s="14"/>
      <c r="J442" s="14"/>
      <c r="K442" s="14">
        <f t="shared" si="133"/>
        <v>200000</v>
      </c>
      <c r="L442" s="18">
        <f t="shared" si="132"/>
        <v>235.29411764705884</v>
      </c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</row>
    <row r="443" spans="1:42" ht="13.5" customHeight="1" x14ac:dyDescent="0.25">
      <c r="A443" s="61">
        <v>10</v>
      </c>
      <c r="B443" s="62">
        <v>106</v>
      </c>
      <c r="C443" s="62" t="s">
        <v>260</v>
      </c>
      <c r="D443" s="22">
        <v>616000</v>
      </c>
      <c r="E443" s="22" t="s">
        <v>69</v>
      </c>
      <c r="F443" s="63">
        <f>F444</f>
        <v>60000</v>
      </c>
      <c r="G443" s="63">
        <f>G444</f>
        <v>27790</v>
      </c>
      <c r="H443" s="63">
        <f>H444</f>
        <v>60000</v>
      </c>
      <c r="I443" s="63">
        <f>I444</f>
        <v>0</v>
      </c>
      <c r="J443" s="63">
        <f>J444</f>
        <v>0</v>
      </c>
      <c r="K443" s="63">
        <f t="shared" si="133"/>
        <v>60000</v>
      </c>
      <c r="L443" s="97">
        <f t="shared" si="132"/>
        <v>100</v>
      </c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</row>
    <row r="444" spans="1:42" ht="11.25" customHeight="1" x14ac:dyDescent="0.25">
      <c r="A444" s="61">
        <v>10</v>
      </c>
      <c r="B444" s="62">
        <v>106</v>
      </c>
      <c r="C444" s="62" t="s">
        <v>260</v>
      </c>
      <c r="D444" s="65">
        <v>616331</v>
      </c>
      <c r="E444" s="65" t="s">
        <v>344</v>
      </c>
      <c r="F444" s="66">
        <v>60000</v>
      </c>
      <c r="G444" s="66">
        <v>27790</v>
      </c>
      <c r="H444" s="66">
        <v>60000</v>
      </c>
      <c r="I444" s="66"/>
      <c r="J444" s="66"/>
      <c r="K444" s="66">
        <f t="shared" si="133"/>
        <v>60000</v>
      </c>
      <c r="L444" s="98">
        <f t="shared" si="132"/>
        <v>100</v>
      </c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</row>
    <row r="445" spans="1:42" ht="13.5" customHeight="1" x14ac:dyDescent="0.25">
      <c r="A445" s="61">
        <v>10</v>
      </c>
      <c r="B445" s="62">
        <v>106</v>
      </c>
      <c r="C445" s="62" t="s">
        <v>260</v>
      </c>
      <c r="D445" s="22">
        <v>823000</v>
      </c>
      <c r="E445" s="22" t="s">
        <v>72</v>
      </c>
      <c r="F445" s="63">
        <f>F446</f>
        <v>80000</v>
      </c>
      <c r="G445" s="63">
        <f>G446</f>
        <v>36216</v>
      </c>
      <c r="H445" s="63">
        <f>H446</f>
        <v>80000</v>
      </c>
      <c r="I445" s="63">
        <f>I446</f>
        <v>0</v>
      </c>
      <c r="J445" s="63">
        <f>J446</f>
        <v>0</v>
      </c>
      <c r="K445" s="99">
        <f t="shared" si="133"/>
        <v>80000</v>
      </c>
      <c r="L445" s="97">
        <f t="shared" si="132"/>
        <v>100</v>
      </c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</row>
    <row r="446" spans="1:42" ht="10.5" customHeight="1" x14ac:dyDescent="0.25">
      <c r="A446" s="61">
        <v>10</v>
      </c>
      <c r="B446" s="62">
        <v>106</v>
      </c>
      <c r="C446" s="62" t="s">
        <v>260</v>
      </c>
      <c r="D446" s="65">
        <v>823331</v>
      </c>
      <c r="E446" s="80" t="s">
        <v>154</v>
      </c>
      <c r="F446" s="66">
        <v>80000</v>
      </c>
      <c r="G446" s="66">
        <v>36216</v>
      </c>
      <c r="H446" s="66">
        <v>80000</v>
      </c>
      <c r="I446" s="66"/>
      <c r="J446" s="66"/>
      <c r="K446" s="66">
        <f t="shared" si="133"/>
        <v>80000</v>
      </c>
      <c r="L446" s="67">
        <f t="shared" si="132"/>
        <v>100</v>
      </c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</row>
    <row r="447" spans="1:42" ht="13.5" customHeight="1" x14ac:dyDescent="0.25">
      <c r="A447" s="100"/>
      <c r="B447" s="101"/>
      <c r="C447" s="101"/>
      <c r="D447" s="102"/>
      <c r="E447" s="90" t="s">
        <v>545</v>
      </c>
      <c r="F447" s="91"/>
      <c r="G447" s="103"/>
      <c r="H447" s="103"/>
      <c r="I447" s="103"/>
      <c r="J447" s="103"/>
      <c r="K447" s="103"/>
      <c r="L447" s="104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</row>
    <row r="448" spans="1:42" ht="13.5" customHeight="1" x14ac:dyDescent="0.25">
      <c r="A448" s="398"/>
      <c r="B448" s="398"/>
      <c r="C448" s="398"/>
      <c r="D448" s="399"/>
      <c r="E448" s="105"/>
      <c r="F448" s="106"/>
      <c r="G448" s="400"/>
      <c r="H448" s="400"/>
      <c r="I448" s="400"/>
      <c r="J448" s="400"/>
      <c r="K448" s="400"/>
      <c r="L448" s="400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</row>
    <row r="449" spans="1:42" ht="13.5" customHeight="1" x14ac:dyDescent="0.25">
      <c r="A449" s="398"/>
      <c r="B449" s="398"/>
      <c r="C449" s="398"/>
      <c r="D449" s="399"/>
      <c r="E449" s="105"/>
      <c r="F449" s="106"/>
      <c r="G449" s="400"/>
      <c r="H449" s="400"/>
      <c r="I449" s="400"/>
      <c r="J449" s="400"/>
      <c r="K449" s="400"/>
      <c r="L449" s="400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</row>
    <row r="450" spans="1:42" ht="13.5" customHeight="1" x14ac:dyDescent="0.25">
      <c r="A450" s="398"/>
      <c r="B450" s="398"/>
      <c r="C450" s="398"/>
      <c r="D450" s="399"/>
      <c r="E450" s="105"/>
      <c r="F450" s="106"/>
      <c r="G450" s="400"/>
      <c r="H450" s="400"/>
      <c r="I450" s="400"/>
      <c r="J450" s="400"/>
      <c r="K450" s="400"/>
      <c r="L450" s="40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</row>
    <row r="451" spans="1:42" ht="13.5" customHeight="1" x14ac:dyDescent="0.25">
      <c r="A451" s="398"/>
      <c r="B451" s="398"/>
      <c r="C451" s="398"/>
      <c r="D451" s="399"/>
      <c r="E451" s="105"/>
      <c r="F451" s="106"/>
      <c r="G451" s="400"/>
      <c r="H451" s="400"/>
      <c r="I451" s="400"/>
      <c r="J451" s="400"/>
      <c r="K451" s="400"/>
      <c r="L451" s="400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</row>
    <row r="452" spans="1:42" ht="18" customHeight="1" x14ac:dyDescent="0.25">
      <c r="A452" s="483" t="s">
        <v>409</v>
      </c>
      <c r="B452" s="483"/>
      <c r="C452" s="483"/>
      <c r="D452" s="483"/>
      <c r="E452" s="483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</row>
    <row r="453" spans="1:42" ht="21.75" customHeight="1" x14ac:dyDescent="0.25">
      <c r="A453" s="484" t="s">
        <v>73</v>
      </c>
      <c r="B453" s="475" t="s">
        <v>257</v>
      </c>
      <c r="C453" s="475" t="s">
        <v>258</v>
      </c>
      <c r="D453" s="479" t="s">
        <v>259</v>
      </c>
      <c r="E453" s="481" t="s">
        <v>74</v>
      </c>
      <c r="F453" s="468" t="s">
        <v>579</v>
      </c>
      <c r="G453" s="468" t="s">
        <v>617</v>
      </c>
      <c r="H453" s="481" t="s">
        <v>616</v>
      </c>
      <c r="I453" s="481"/>
      <c r="J453" s="481"/>
      <c r="K453" s="481"/>
      <c r="L453" s="487" t="s">
        <v>541</v>
      </c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</row>
    <row r="454" spans="1:42" ht="36.75" customHeight="1" x14ac:dyDescent="0.25">
      <c r="A454" s="485"/>
      <c r="B454" s="476"/>
      <c r="C454" s="476"/>
      <c r="D454" s="480"/>
      <c r="E454" s="482"/>
      <c r="F454" s="469"/>
      <c r="G454" s="469"/>
      <c r="H454" s="223" t="s">
        <v>275</v>
      </c>
      <c r="I454" s="223" t="s">
        <v>276</v>
      </c>
      <c r="J454" s="223" t="s">
        <v>277</v>
      </c>
      <c r="K454" s="224" t="s">
        <v>278</v>
      </c>
      <c r="L454" s="488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</row>
    <row r="455" spans="1:42" ht="8.25" customHeight="1" x14ac:dyDescent="0.25">
      <c r="A455" s="30">
        <v>1</v>
      </c>
      <c r="B455" s="31">
        <v>2</v>
      </c>
      <c r="C455" s="31">
        <v>3</v>
      </c>
      <c r="D455" s="32">
        <v>4</v>
      </c>
      <c r="E455" s="31">
        <v>5</v>
      </c>
      <c r="F455" s="32">
        <v>6</v>
      </c>
      <c r="G455" s="32">
        <v>7</v>
      </c>
      <c r="H455" s="32">
        <v>8</v>
      </c>
      <c r="I455" s="32">
        <v>9</v>
      </c>
      <c r="J455" s="32">
        <v>10</v>
      </c>
      <c r="K455" s="32">
        <v>11</v>
      </c>
      <c r="L455" s="33">
        <v>12</v>
      </c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</row>
    <row r="456" spans="1:42" ht="15.75" customHeight="1" x14ac:dyDescent="0.25">
      <c r="A456" s="225"/>
      <c r="B456" s="226"/>
      <c r="C456" s="226"/>
      <c r="D456" s="227"/>
      <c r="E456" s="228" t="s">
        <v>130</v>
      </c>
      <c r="F456" s="229">
        <f t="shared" ref="F456:K456" si="137">F457+F460+F466+F468+F477+F483+F494+F497+F491</f>
        <v>2749876</v>
      </c>
      <c r="G456" s="229">
        <f t="shared" si="137"/>
        <v>1639586</v>
      </c>
      <c r="H456" s="229">
        <f t="shared" si="137"/>
        <v>1289603</v>
      </c>
      <c r="I456" s="229">
        <f t="shared" si="137"/>
        <v>107000</v>
      </c>
      <c r="J456" s="229">
        <f t="shared" si="137"/>
        <v>73920</v>
      </c>
      <c r="K456" s="229">
        <f t="shared" si="137"/>
        <v>1470523</v>
      </c>
      <c r="L456" s="230">
        <f t="shared" ref="L456:L494" si="138">K456/F456*100</f>
        <v>53.47597491668715</v>
      </c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</row>
    <row r="457" spans="1:42" ht="12.75" customHeight="1" x14ac:dyDescent="0.25">
      <c r="A457" s="52">
        <v>10</v>
      </c>
      <c r="B457" s="36">
        <v>107</v>
      </c>
      <c r="C457" s="36" t="s">
        <v>260</v>
      </c>
      <c r="D457" s="23">
        <v>611100</v>
      </c>
      <c r="E457" s="23" t="s">
        <v>326</v>
      </c>
      <c r="F457" s="20">
        <f>F458+F459</f>
        <v>286269</v>
      </c>
      <c r="G457" s="20">
        <f>G458+G459</f>
        <v>193512</v>
      </c>
      <c r="H457" s="20">
        <f>H458+H459</f>
        <v>334220</v>
      </c>
      <c r="I457" s="20">
        <f>I458+I459</f>
        <v>0</v>
      </c>
      <c r="J457" s="20">
        <f>J458+J459</f>
        <v>0</v>
      </c>
      <c r="K457" s="20">
        <f t="shared" ref="K457:K500" si="139">H457+I457+J457</f>
        <v>334220</v>
      </c>
      <c r="L457" s="19">
        <f t="shared" si="138"/>
        <v>116.75032923578871</v>
      </c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</row>
    <row r="458" spans="1:42" ht="11.25" customHeight="1" x14ac:dyDescent="0.25">
      <c r="A458" s="52">
        <v>10</v>
      </c>
      <c r="B458" s="36">
        <v>107</v>
      </c>
      <c r="C458" s="36" t="s">
        <v>260</v>
      </c>
      <c r="D458" s="15">
        <v>611111</v>
      </c>
      <c r="E458" s="15" t="s">
        <v>327</v>
      </c>
      <c r="F458" s="14">
        <v>197525</v>
      </c>
      <c r="G458" s="14">
        <v>133183</v>
      </c>
      <c r="H458" s="14">
        <v>230611</v>
      </c>
      <c r="I458" s="14"/>
      <c r="J458" s="14"/>
      <c r="K458" s="14">
        <f t="shared" si="139"/>
        <v>230611</v>
      </c>
      <c r="L458" s="18">
        <f t="shared" si="138"/>
        <v>116.75028477407923</v>
      </c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</row>
    <row r="459" spans="1:42" ht="11.25" customHeight="1" x14ac:dyDescent="0.25">
      <c r="A459" s="52">
        <v>10</v>
      </c>
      <c r="B459" s="36">
        <v>107</v>
      </c>
      <c r="C459" s="36" t="s">
        <v>260</v>
      </c>
      <c r="D459" s="15">
        <v>611130</v>
      </c>
      <c r="E459" s="15" t="s">
        <v>328</v>
      </c>
      <c r="F459" s="14">
        <v>88744</v>
      </c>
      <c r="G459" s="14">
        <v>60329</v>
      </c>
      <c r="H459" s="14">
        <v>103609</v>
      </c>
      <c r="I459" s="14"/>
      <c r="J459" s="14"/>
      <c r="K459" s="14">
        <f t="shared" si="139"/>
        <v>103609</v>
      </c>
      <c r="L459" s="18">
        <f t="shared" si="138"/>
        <v>116.75042819796269</v>
      </c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</row>
    <row r="460" spans="1:42" ht="11.25" customHeight="1" x14ac:dyDescent="0.25">
      <c r="A460" s="52">
        <v>10</v>
      </c>
      <c r="B460" s="36">
        <v>107</v>
      </c>
      <c r="C460" s="36" t="s">
        <v>260</v>
      </c>
      <c r="D460" s="23">
        <v>611200</v>
      </c>
      <c r="E460" s="23" t="s">
        <v>329</v>
      </c>
      <c r="F460" s="20">
        <f>SUM(F461:F465)</f>
        <v>47505</v>
      </c>
      <c r="G460" s="20">
        <f>SUM(G461:G465)</f>
        <v>34390</v>
      </c>
      <c r="H460" s="20">
        <f>SUM(H461:H465)</f>
        <v>43700</v>
      </c>
      <c r="I460" s="20">
        <f>SUM(I461:I463)</f>
        <v>0</v>
      </c>
      <c r="J460" s="20">
        <f>SUM(J461:J463)</f>
        <v>0</v>
      </c>
      <c r="K460" s="20">
        <f t="shared" si="139"/>
        <v>43700</v>
      </c>
      <c r="L460" s="19">
        <f t="shared" si="138"/>
        <v>91.990316808756972</v>
      </c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</row>
    <row r="461" spans="1:42" ht="11.25" customHeight="1" x14ac:dyDescent="0.25">
      <c r="A461" s="52">
        <v>10</v>
      </c>
      <c r="B461" s="36">
        <v>107</v>
      </c>
      <c r="C461" s="36" t="s">
        <v>260</v>
      </c>
      <c r="D461" s="15">
        <v>611211</v>
      </c>
      <c r="E461" s="15" t="s">
        <v>47</v>
      </c>
      <c r="F461" s="14">
        <v>2900</v>
      </c>
      <c r="G461" s="14">
        <v>1849</v>
      </c>
      <c r="H461" s="14">
        <v>3200</v>
      </c>
      <c r="I461" s="14"/>
      <c r="J461" s="14"/>
      <c r="K461" s="14">
        <f t="shared" si="139"/>
        <v>3200</v>
      </c>
      <c r="L461" s="18">
        <f t="shared" si="138"/>
        <v>110.34482758620689</v>
      </c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</row>
    <row r="462" spans="1:42" ht="11.25" customHeight="1" x14ac:dyDescent="0.25">
      <c r="A462" s="52">
        <v>10</v>
      </c>
      <c r="B462" s="36">
        <v>107</v>
      </c>
      <c r="C462" s="36" t="s">
        <v>260</v>
      </c>
      <c r="D462" s="15">
        <v>611221</v>
      </c>
      <c r="E462" s="15" t="s">
        <v>48</v>
      </c>
      <c r="F462" s="14">
        <v>27027</v>
      </c>
      <c r="G462" s="14">
        <v>15737</v>
      </c>
      <c r="H462" s="14">
        <v>33000</v>
      </c>
      <c r="I462" s="14"/>
      <c r="J462" s="14"/>
      <c r="K462" s="14">
        <f t="shared" si="139"/>
        <v>33000</v>
      </c>
      <c r="L462" s="18">
        <f t="shared" si="138"/>
        <v>122.10012210012211</v>
      </c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</row>
    <row r="463" spans="1:42" ht="11.25" customHeight="1" x14ac:dyDescent="0.25">
      <c r="A463" s="52">
        <v>10</v>
      </c>
      <c r="B463" s="36">
        <v>107</v>
      </c>
      <c r="C463" s="36" t="s">
        <v>260</v>
      </c>
      <c r="D463" s="15">
        <v>611224</v>
      </c>
      <c r="E463" s="15" t="s">
        <v>49</v>
      </c>
      <c r="F463" s="14">
        <v>6300</v>
      </c>
      <c r="G463" s="14">
        <v>5352</v>
      </c>
      <c r="H463" s="14">
        <v>7500</v>
      </c>
      <c r="I463" s="14"/>
      <c r="J463" s="14"/>
      <c r="K463" s="14">
        <f t="shared" si="139"/>
        <v>7500</v>
      </c>
      <c r="L463" s="18">
        <f t="shared" si="138"/>
        <v>119.04761904761905</v>
      </c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</row>
    <row r="464" spans="1:42" ht="11.25" customHeight="1" x14ac:dyDescent="0.25">
      <c r="A464" s="52">
        <v>10</v>
      </c>
      <c r="B464" s="36">
        <v>107</v>
      </c>
      <c r="C464" s="36" t="s">
        <v>260</v>
      </c>
      <c r="D464" s="15">
        <v>611225</v>
      </c>
      <c r="E464" s="15" t="s">
        <v>50</v>
      </c>
      <c r="F464" s="14">
        <v>9478</v>
      </c>
      <c r="G464" s="14">
        <v>9952</v>
      </c>
      <c r="H464" s="14">
        <v>0</v>
      </c>
      <c r="I464" s="14"/>
      <c r="J464" s="14"/>
      <c r="K464" s="14">
        <f t="shared" si="139"/>
        <v>0</v>
      </c>
      <c r="L464" s="18">
        <f t="shared" si="138"/>
        <v>0</v>
      </c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</row>
    <row r="465" spans="1:42" ht="11.25" customHeight="1" x14ac:dyDescent="0.25">
      <c r="A465" s="52" t="s">
        <v>359</v>
      </c>
      <c r="B465" s="36" t="s">
        <v>394</v>
      </c>
      <c r="C465" s="36" t="s">
        <v>260</v>
      </c>
      <c r="D465" s="15">
        <v>611226</v>
      </c>
      <c r="E465" s="15" t="s">
        <v>454</v>
      </c>
      <c r="F465" s="14">
        <v>1800</v>
      </c>
      <c r="G465" s="14">
        <v>1500</v>
      </c>
      <c r="H465" s="14">
        <v>0</v>
      </c>
      <c r="I465" s="14"/>
      <c r="J465" s="14"/>
      <c r="K465" s="14">
        <f t="shared" si="139"/>
        <v>0</v>
      </c>
      <c r="L465" s="18">
        <f t="shared" si="138"/>
        <v>0</v>
      </c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</row>
    <row r="466" spans="1:42" ht="11.25" customHeight="1" x14ac:dyDescent="0.25">
      <c r="A466" s="52">
        <v>10</v>
      </c>
      <c r="B466" s="36">
        <v>107</v>
      </c>
      <c r="C466" s="36" t="s">
        <v>260</v>
      </c>
      <c r="D466" s="23">
        <v>612000</v>
      </c>
      <c r="E466" s="23" t="s">
        <v>330</v>
      </c>
      <c r="F466" s="20">
        <f>F467</f>
        <v>30059</v>
      </c>
      <c r="G466" s="20">
        <f>G467</f>
        <v>20434</v>
      </c>
      <c r="H466" s="20">
        <f>H467</f>
        <v>35094</v>
      </c>
      <c r="I466" s="20">
        <f>I467</f>
        <v>0</v>
      </c>
      <c r="J466" s="20">
        <f>J467</f>
        <v>0</v>
      </c>
      <c r="K466" s="20">
        <f t="shared" si="139"/>
        <v>35094</v>
      </c>
      <c r="L466" s="19">
        <f t="shared" si="138"/>
        <v>116.7503908979008</v>
      </c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</row>
    <row r="467" spans="1:42" ht="11.25" customHeight="1" x14ac:dyDescent="0.25">
      <c r="A467" s="52">
        <v>10</v>
      </c>
      <c r="B467" s="36">
        <v>107</v>
      </c>
      <c r="C467" s="36" t="s">
        <v>260</v>
      </c>
      <c r="D467" s="15">
        <v>612110</v>
      </c>
      <c r="E467" s="15" t="s">
        <v>330</v>
      </c>
      <c r="F467" s="14">
        <v>30059</v>
      </c>
      <c r="G467" s="14">
        <v>20434</v>
      </c>
      <c r="H467" s="14">
        <v>35094</v>
      </c>
      <c r="I467" s="14"/>
      <c r="J467" s="14"/>
      <c r="K467" s="14">
        <f t="shared" si="139"/>
        <v>35094</v>
      </c>
      <c r="L467" s="18">
        <f t="shared" si="138"/>
        <v>116.7503908979008</v>
      </c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</row>
    <row r="468" spans="1:42" ht="11.25" customHeight="1" x14ac:dyDescent="0.25">
      <c r="A468" s="52">
        <v>10</v>
      </c>
      <c r="B468" s="36">
        <v>107</v>
      </c>
      <c r="C468" s="36" t="s">
        <v>260</v>
      </c>
      <c r="D468" s="23">
        <v>613000</v>
      </c>
      <c r="E468" s="23" t="s">
        <v>331</v>
      </c>
      <c r="F468" s="20">
        <f>SUM(F469:F476)</f>
        <v>10634</v>
      </c>
      <c r="G468" s="20">
        <f>SUM(G469:G476)</f>
        <v>3592</v>
      </c>
      <c r="H468" s="20">
        <f>SUM(H469:H476)</f>
        <v>13589</v>
      </c>
      <c r="I468" s="20">
        <f>SUM(I469:I475)</f>
        <v>0</v>
      </c>
      <c r="J468" s="20">
        <f>SUM(J469:J475)</f>
        <v>0</v>
      </c>
      <c r="K468" s="20">
        <f>H468+I468+J468</f>
        <v>13589</v>
      </c>
      <c r="L468" s="19">
        <f t="shared" si="138"/>
        <v>127.78822644348318</v>
      </c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</row>
    <row r="469" spans="1:42" ht="10.5" customHeight="1" x14ac:dyDescent="0.25">
      <c r="A469" s="52">
        <v>10</v>
      </c>
      <c r="B469" s="36">
        <v>107</v>
      </c>
      <c r="C469" s="36" t="s">
        <v>260</v>
      </c>
      <c r="D469" s="15">
        <v>613100</v>
      </c>
      <c r="E469" s="15" t="s">
        <v>332</v>
      </c>
      <c r="F469" s="14">
        <v>1500</v>
      </c>
      <c r="G469" s="14">
        <v>75</v>
      </c>
      <c r="H469" s="14">
        <v>2500</v>
      </c>
      <c r="I469" s="14"/>
      <c r="J469" s="14"/>
      <c r="K469" s="14">
        <f t="shared" si="139"/>
        <v>2500</v>
      </c>
      <c r="L469" s="18">
        <f t="shared" si="138"/>
        <v>166.66666666666669</v>
      </c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</row>
    <row r="470" spans="1:42" ht="11.25" customHeight="1" x14ac:dyDescent="0.25">
      <c r="A470" s="52">
        <v>10</v>
      </c>
      <c r="B470" s="36">
        <v>107</v>
      </c>
      <c r="C470" s="36" t="s">
        <v>260</v>
      </c>
      <c r="D470" s="15">
        <v>613411</v>
      </c>
      <c r="E470" s="15" t="s">
        <v>274</v>
      </c>
      <c r="F470" s="14">
        <v>1000</v>
      </c>
      <c r="G470" s="14">
        <v>404</v>
      </c>
      <c r="H470" s="14">
        <v>1500</v>
      </c>
      <c r="I470" s="14"/>
      <c r="J470" s="14"/>
      <c r="K470" s="14">
        <f t="shared" si="139"/>
        <v>1500</v>
      </c>
      <c r="L470" s="18">
        <f t="shared" si="138"/>
        <v>150</v>
      </c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</row>
    <row r="471" spans="1:42" ht="9.75" customHeight="1" x14ac:dyDescent="0.25">
      <c r="A471" s="52" t="s">
        <v>359</v>
      </c>
      <c r="B471" s="36" t="s">
        <v>394</v>
      </c>
      <c r="C471" s="36" t="s">
        <v>260</v>
      </c>
      <c r="D471" s="15">
        <v>613412</v>
      </c>
      <c r="E471" s="15" t="s">
        <v>245</v>
      </c>
      <c r="F471" s="14">
        <v>1000</v>
      </c>
      <c r="G471" s="14">
        <v>0</v>
      </c>
      <c r="H471" s="14">
        <v>1500</v>
      </c>
      <c r="I471" s="14"/>
      <c r="J471" s="14"/>
      <c r="K471" s="14">
        <f t="shared" si="139"/>
        <v>1500</v>
      </c>
      <c r="L471" s="18">
        <f t="shared" si="138"/>
        <v>150</v>
      </c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</row>
    <row r="472" spans="1:42" ht="9.75" customHeight="1" x14ac:dyDescent="0.25">
      <c r="A472" s="52" t="s">
        <v>359</v>
      </c>
      <c r="B472" s="36" t="s">
        <v>394</v>
      </c>
      <c r="C472" s="36" t="s">
        <v>260</v>
      </c>
      <c r="D472" s="15">
        <v>613721</v>
      </c>
      <c r="E472" s="15" t="s">
        <v>167</v>
      </c>
      <c r="F472" s="14">
        <v>0</v>
      </c>
      <c r="G472" s="14">
        <v>0</v>
      </c>
      <c r="H472" s="14">
        <v>0</v>
      </c>
      <c r="I472" s="14"/>
      <c r="J472" s="14">
        <v>0</v>
      </c>
      <c r="K472" s="14">
        <f t="shared" si="139"/>
        <v>0</v>
      </c>
      <c r="L472" s="18" t="e">
        <f t="shared" si="138"/>
        <v>#DIV/0!</v>
      </c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</row>
    <row r="473" spans="1:42" ht="11.25" customHeight="1" x14ac:dyDescent="0.25">
      <c r="A473" s="52">
        <v>10</v>
      </c>
      <c r="B473" s="36">
        <v>107</v>
      </c>
      <c r="C473" s="36" t="s">
        <v>260</v>
      </c>
      <c r="D473" s="15">
        <v>613920</v>
      </c>
      <c r="E473" s="15" t="s">
        <v>216</v>
      </c>
      <c r="F473" s="14">
        <v>1200</v>
      </c>
      <c r="G473" s="14">
        <v>300</v>
      </c>
      <c r="H473" s="14">
        <v>2000</v>
      </c>
      <c r="I473" s="14"/>
      <c r="J473" s="14"/>
      <c r="K473" s="14">
        <f t="shared" si="139"/>
        <v>2000</v>
      </c>
      <c r="L473" s="18">
        <f t="shared" si="138"/>
        <v>166.66666666666669</v>
      </c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</row>
    <row r="474" spans="1:42" ht="11.25" customHeight="1" x14ac:dyDescent="0.25">
      <c r="A474" s="52">
        <v>10</v>
      </c>
      <c r="B474" s="36">
        <v>107</v>
      </c>
      <c r="C474" s="36" t="s">
        <v>260</v>
      </c>
      <c r="D474" s="15">
        <v>613974</v>
      </c>
      <c r="E474" s="15" t="s">
        <v>102</v>
      </c>
      <c r="F474" s="14">
        <v>5000</v>
      </c>
      <c r="G474" s="14">
        <v>2193</v>
      </c>
      <c r="H474" s="14">
        <v>5000</v>
      </c>
      <c r="I474" s="14"/>
      <c r="J474" s="14"/>
      <c r="K474" s="14">
        <f t="shared" si="139"/>
        <v>5000</v>
      </c>
      <c r="L474" s="18">
        <f t="shared" si="138"/>
        <v>100</v>
      </c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</row>
    <row r="475" spans="1:42" ht="11.25" customHeight="1" x14ac:dyDescent="0.25">
      <c r="A475" s="52">
        <v>10</v>
      </c>
      <c r="B475" s="36">
        <v>107</v>
      </c>
      <c r="C475" s="36" t="s">
        <v>260</v>
      </c>
      <c r="D475" s="15">
        <v>613983</v>
      </c>
      <c r="E475" s="15" t="s">
        <v>345</v>
      </c>
      <c r="F475" s="14">
        <v>934</v>
      </c>
      <c r="G475" s="14">
        <v>620</v>
      </c>
      <c r="H475" s="14">
        <v>1089</v>
      </c>
      <c r="I475" s="14"/>
      <c r="J475" s="14"/>
      <c r="K475" s="14">
        <f t="shared" si="139"/>
        <v>1089</v>
      </c>
      <c r="L475" s="18">
        <f t="shared" si="138"/>
        <v>116.59528907922912</v>
      </c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</row>
    <row r="476" spans="1:42" ht="11.25" customHeight="1" x14ac:dyDescent="0.25">
      <c r="A476" s="52">
        <v>10</v>
      </c>
      <c r="B476" s="36">
        <v>107</v>
      </c>
      <c r="C476" s="36" t="s">
        <v>260</v>
      </c>
      <c r="D476" s="15" t="s">
        <v>483</v>
      </c>
      <c r="E476" s="15" t="s">
        <v>484</v>
      </c>
      <c r="F476" s="14">
        <v>0</v>
      </c>
      <c r="G476" s="14">
        <v>0</v>
      </c>
      <c r="H476" s="14">
        <v>0</v>
      </c>
      <c r="I476" s="14"/>
      <c r="J476" s="14"/>
      <c r="K476" s="14">
        <f t="shared" si="139"/>
        <v>0</v>
      </c>
      <c r="L476" s="18" t="e">
        <f t="shared" si="138"/>
        <v>#DIV/0!</v>
      </c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</row>
    <row r="477" spans="1:42" ht="12" customHeight="1" x14ac:dyDescent="0.25">
      <c r="A477" s="52">
        <v>10</v>
      </c>
      <c r="B477" s="36">
        <v>107</v>
      </c>
      <c r="C477" s="36" t="s">
        <v>260</v>
      </c>
      <c r="D477" s="23">
        <v>614000</v>
      </c>
      <c r="E477" s="23" t="s">
        <v>334</v>
      </c>
      <c r="F477" s="20">
        <f t="shared" ref="F477:K477" si="140">F479+F480+F481+F482+F478</f>
        <v>895409</v>
      </c>
      <c r="G477" s="20">
        <f t="shared" si="140"/>
        <v>457658</v>
      </c>
      <c r="H477" s="20">
        <f t="shared" si="140"/>
        <v>608000</v>
      </c>
      <c r="I477" s="20">
        <f t="shared" si="140"/>
        <v>107000</v>
      </c>
      <c r="J477" s="20">
        <f t="shared" si="140"/>
        <v>0</v>
      </c>
      <c r="K477" s="20">
        <f t="shared" si="140"/>
        <v>715000</v>
      </c>
      <c r="L477" s="19">
        <f t="shared" si="138"/>
        <v>79.851777232527255</v>
      </c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</row>
    <row r="478" spans="1:42" ht="12" customHeight="1" x14ac:dyDescent="0.25">
      <c r="A478" s="52" t="s">
        <v>359</v>
      </c>
      <c r="B478" s="36" t="s">
        <v>394</v>
      </c>
      <c r="C478" s="36" t="s">
        <v>260</v>
      </c>
      <c r="D478" s="15">
        <v>614126</v>
      </c>
      <c r="E478" s="15" t="s">
        <v>510</v>
      </c>
      <c r="F478" s="14">
        <v>300000</v>
      </c>
      <c r="G478" s="20"/>
      <c r="H478" s="20"/>
      <c r="I478" s="14">
        <v>45000</v>
      </c>
      <c r="J478" s="20"/>
      <c r="K478" s="14">
        <f t="shared" si="139"/>
        <v>45000</v>
      </c>
      <c r="L478" s="18">
        <f t="shared" si="138"/>
        <v>15</v>
      </c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</row>
    <row r="479" spans="1:42" ht="11.25" customHeight="1" x14ac:dyDescent="0.25">
      <c r="A479" s="52">
        <v>10</v>
      </c>
      <c r="B479" s="36">
        <v>107</v>
      </c>
      <c r="C479" s="36" t="s">
        <v>260</v>
      </c>
      <c r="D479" s="37" t="s">
        <v>186</v>
      </c>
      <c r="E479" s="15" t="s">
        <v>111</v>
      </c>
      <c r="F479" s="14">
        <v>500000</v>
      </c>
      <c r="G479" s="14">
        <v>457658</v>
      </c>
      <c r="H479" s="14">
        <v>438000</v>
      </c>
      <c r="I479" s="14">
        <v>62000</v>
      </c>
      <c r="J479" s="14"/>
      <c r="K479" s="14">
        <f t="shared" si="139"/>
        <v>500000</v>
      </c>
      <c r="L479" s="18">
        <f t="shared" si="138"/>
        <v>100</v>
      </c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</row>
    <row r="480" spans="1:42" ht="11.25" customHeight="1" x14ac:dyDescent="0.25">
      <c r="A480" s="52">
        <v>10</v>
      </c>
      <c r="B480" s="36">
        <v>107</v>
      </c>
      <c r="C480" s="36" t="s">
        <v>260</v>
      </c>
      <c r="D480" s="37" t="s">
        <v>188</v>
      </c>
      <c r="E480" s="15" t="s">
        <v>189</v>
      </c>
      <c r="F480" s="14">
        <v>20000</v>
      </c>
      <c r="G480" s="14">
        <v>0</v>
      </c>
      <c r="H480" s="14">
        <v>20000</v>
      </c>
      <c r="I480" s="14"/>
      <c r="J480" s="14"/>
      <c r="K480" s="14">
        <f t="shared" si="139"/>
        <v>20000</v>
      </c>
      <c r="L480" s="18">
        <f t="shared" si="138"/>
        <v>100</v>
      </c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</row>
    <row r="481" spans="1:42" ht="10.5" customHeight="1" x14ac:dyDescent="0.25">
      <c r="A481" s="52">
        <v>10</v>
      </c>
      <c r="B481" s="36">
        <v>107</v>
      </c>
      <c r="C481" s="36" t="s">
        <v>260</v>
      </c>
      <c r="D481" s="37" t="s">
        <v>191</v>
      </c>
      <c r="E481" s="26" t="s">
        <v>445</v>
      </c>
      <c r="F481" s="14">
        <v>75409</v>
      </c>
      <c r="G481" s="14">
        <v>0</v>
      </c>
      <c r="H481" s="14">
        <v>150000</v>
      </c>
      <c r="I481" s="14"/>
      <c r="J481" s="14"/>
      <c r="K481" s="14">
        <f t="shared" si="139"/>
        <v>150000</v>
      </c>
      <c r="L481" s="18">
        <f t="shared" si="138"/>
        <v>198.91524884297633</v>
      </c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</row>
    <row r="482" spans="1:42" ht="11.25" customHeight="1" x14ac:dyDescent="0.25">
      <c r="A482" s="52">
        <v>10</v>
      </c>
      <c r="B482" s="36">
        <v>107</v>
      </c>
      <c r="C482" s="36" t="s">
        <v>260</v>
      </c>
      <c r="D482" s="37" t="s">
        <v>468</v>
      </c>
      <c r="E482" s="46" t="s">
        <v>490</v>
      </c>
      <c r="F482" s="14">
        <v>0</v>
      </c>
      <c r="G482" s="14">
        <v>0</v>
      </c>
      <c r="H482" s="14">
        <v>0</v>
      </c>
      <c r="I482" s="14"/>
      <c r="J482" s="14"/>
      <c r="K482" s="14">
        <f t="shared" si="139"/>
        <v>0</v>
      </c>
      <c r="L482" s="18" t="e">
        <f t="shared" si="138"/>
        <v>#DIV/0!</v>
      </c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</row>
    <row r="483" spans="1:42" ht="9.75" customHeight="1" x14ac:dyDescent="0.25">
      <c r="A483" s="52">
        <v>10</v>
      </c>
      <c r="B483" s="36">
        <v>107</v>
      </c>
      <c r="C483" s="36" t="s">
        <v>260</v>
      </c>
      <c r="D483" s="23">
        <v>614400</v>
      </c>
      <c r="E483" s="23" t="s">
        <v>66</v>
      </c>
      <c r="F483" s="20">
        <f>F484+F485+F486+F487+F488+F490+F489</f>
        <v>900000</v>
      </c>
      <c r="G483" s="20">
        <f>G484+G485+G486+G487+G488+G490+G489</f>
        <v>900000</v>
      </c>
      <c r="H483" s="20">
        <f>H484+H485+H486+H487+H488+H490+H489</f>
        <v>220000</v>
      </c>
      <c r="I483" s="20">
        <f t="shared" ref="I483:J483" si="141">I484+I485+I486+I487+I488+I490</f>
        <v>0</v>
      </c>
      <c r="J483" s="20">
        <f t="shared" si="141"/>
        <v>0</v>
      </c>
      <c r="K483" s="20">
        <f>K484+K485+K486+K487+K488+K490+K489</f>
        <v>220000</v>
      </c>
      <c r="L483" s="19">
        <f t="shared" si="138"/>
        <v>24.444444444444443</v>
      </c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</row>
    <row r="484" spans="1:42" ht="20.25" customHeight="1" x14ac:dyDescent="0.25">
      <c r="A484" s="52">
        <v>10</v>
      </c>
      <c r="B484" s="36">
        <v>107</v>
      </c>
      <c r="C484" s="36" t="s">
        <v>260</v>
      </c>
      <c r="D484" s="35" t="s">
        <v>196</v>
      </c>
      <c r="E484" s="26" t="s">
        <v>453</v>
      </c>
      <c r="F484" s="14">
        <v>50000</v>
      </c>
      <c r="G484" s="14">
        <v>50000</v>
      </c>
      <c r="H484" s="14">
        <v>50000</v>
      </c>
      <c r="I484" s="14"/>
      <c r="J484" s="14"/>
      <c r="K484" s="14">
        <f t="shared" si="139"/>
        <v>50000</v>
      </c>
      <c r="L484" s="18">
        <f t="shared" si="138"/>
        <v>100</v>
      </c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</row>
    <row r="485" spans="1:42" ht="11.25" customHeight="1" x14ac:dyDescent="0.25">
      <c r="A485" s="52">
        <v>10</v>
      </c>
      <c r="B485" s="36">
        <v>107</v>
      </c>
      <c r="C485" s="36" t="s">
        <v>260</v>
      </c>
      <c r="D485" s="37" t="s">
        <v>197</v>
      </c>
      <c r="E485" s="15" t="s">
        <v>346</v>
      </c>
      <c r="F485" s="14">
        <v>20000</v>
      </c>
      <c r="G485" s="14">
        <v>20000</v>
      </c>
      <c r="H485" s="14">
        <v>20000</v>
      </c>
      <c r="I485" s="14"/>
      <c r="J485" s="14"/>
      <c r="K485" s="14">
        <f t="shared" si="139"/>
        <v>20000</v>
      </c>
      <c r="L485" s="18">
        <f t="shared" si="138"/>
        <v>100</v>
      </c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</row>
    <row r="486" spans="1:42" ht="11.25" customHeight="1" x14ac:dyDescent="0.25">
      <c r="A486" s="52" t="s">
        <v>359</v>
      </c>
      <c r="B486" s="36" t="s">
        <v>394</v>
      </c>
      <c r="C486" s="36" t="s">
        <v>260</v>
      </c>
      <c r="D486" s="37" t="s">
        <v>198</v>
      </c>
      <c r="E486" s="15" t="s">
        <v>199</v>
      </c>
      <c r="F486" s="14">
        <v>130000</v>
      </c>
      <c r="G486" s="14">
        <v>130000</v>
      </c>
      <c r="H486" s="14">
        <v>100000</v>
      </c>
      <c r="I486" s="14"/>
      <c r="J486" s="14"/>
      <c r="K486" s="14">
        <f t="shared" si="139"/>
        <v>100000</v>
      </c>
      <c r="L486" s="18">
        <f t="shared" si="138"/>
        <v>76.923076923076934</v>
      </c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</row>
    <row r="487" spans="1:42" ht="19.5" customHeight="1" x14ac:dyDescent="0.25">
      <c r="A487" s="52" t="s">
        <v>359</v>
      </c>
      <c r="B487" s="36" t="s">
        <v>394</v>
      </c>
      <c r="C487" s="36" t="s">
        <v>260</v>
      </c>
      <c r="D487" s="37" t="s">
        <v>231</v>
      </c>
      <c r="E487" s="235" t="s">
        <v>542</v>
      </c>
      <c r="F487" s="14">
        <v>550000</v>
      </c>
      <c r="G487" s="14">
        <v>550000</v>
      </c>
      <c r="H487" s="14">
        <v>0</v>
      </c>
      <c r="I487" s="14"/>
      <c r="J487" s="14"/>
      <c r="K487" s="14">
        <f t="shared" si="139"/>
        <v>0</v>
      </c>
      <c r="L487" s="18">
        <f t="shared" si="138"/>
        <v>0</v>
      </c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</row>
    <row r="488" spans="1:42" ht="11.25" customHeight="1" x14ac:dyDescent="0.25">
      <c r="A488" s="52" t="s">
        <v>359</v>
      </c>
      <c r="B488" s="36" t="s">
        <v>394</v>
      </c>
      <c r="C488" s="36" t="s">
        <v>260</v>
      </c>
      <c r="D488" s="37" t="s">
        <v>589</v>
      </c>
      <c r="E488" s="15" t="s">
        <v>590</v>
      </c>
      <c r="F488" s="14">
        <v>20000</v>
      </c>
      <c r="G488" s="14">
        <v>20000</v>
      </c>
      <c r="H488" s="14">
        <v>20000</v>
      </c>
      <c r="I488" s="14"/>
      <c r="J488" s="14"/>
      <c r="K488" s="14">
        <f t="shared" si="139"/>
        <v>20000</v>
      </c>
      <c r="L488" s="18">
        <f t="shared" si="138"/>
        <v>100</v>
      </c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</row>
    <row r="489" spans="1:42" ht="11.25" customHeight="1" x14ac:dyDescent="0.25">
      <c r="A489" s="52"/>
      <c r="B489" s="36"/>
      <c r="C489" s="36"/>
      <c r="D489" s="37" t="s">
        <v>632</v>
      </c>
      <c r="E489" s="15" t="s">
        <v>633</v>
      </c>
      <c r="F489" s="14">
        <v>100000</v>
      </c>
      <c r="G489" s="14">
        <v>100000</v>
      </c>
      <c r="H489" s="14">
        <v>0</v>
      </c>
      <c r="I489" s="14"/>
      <c r="J489" s="14"/>
      <c r="K489" s="14">
        <f t="shared" si="139"/>
        <v>0</v>
      </c>
      <c r="L489" s="18">
        <f t="shared" si="138"/>
        <v>0</v>
      </c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</row>
    <row r="490" spans="1:42" ht="11.25" customHeight="1" x14ac:dyDescent="0.25">
      <c r="A490" s="52" t="s">
        <v>359</v>
      </c>
      <c r="B490" s="36" t="s">
        <v>394</v>
      </c>
      <c r="C490" s="36" t="s">
        <v>260</v>
      </c>
      <c r="D490" s="37">
        <v>614417</v>
      </c>
      <c r="E490" s="15" t="s">
        <v>446</v>
      </c>
      <c r="F490" s="14">
        <v>30000</v>
      </c>
      <c r="G490" s="14">
        <v>30000</v>
      </c>
      <c r="H490" s="14">
        <v>30000</v>
      </c>
      <c r="I490" s="14"/>
      <c r="J490" s="14"/>
      <c r="K490" s="14">
        <f t="shared" si="139"/>
        <v>30000</v>
      </c>
      <c r="L490" s="18">
        <f t="shared" si="138"/>
        <v>100</v>
      </c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</row>
    <row r="491" spans="1:42" ht="10.5" customHeight="1" x14ac:dyDescent="0.25">
      <c r="A491" s="52" t="s">
        <v>359</v>
      </c>
      <c r="B491" s="36" t="s">
        <v>394</v>
      </c>
      <c r="C491" s="36" t="s">
        <v>260</v>
      </c>
      <c r="D491" s="34">
        <v>614500</v>
      </c>
      <c r="E491" s="34" t="s">
        <v>447</v>
      </c>
      <c r="F491" s="20">
        <f t="shared" ref="F491:K491" si="142">F492+F493</f>
        <v>330000</v>
      </c>
      <c r="G491" s="20">
        <f t="shared" si="142"/>
        <v>30000</v>
      </c>
      <c r="H491" s="20">
        <f t="shared" si="142"/>
        <v>30000</v>
      </c>
      <c r="I491" s="20">
        <f t="shared" si="142"/>
        <v>0</v>
      </c>
      <c r="J491" s="20">
        <f t="shared" si="142"/>
        <v>0</v>
      </c>
      <c r="K491" s="20">
        <f t="shared" si="142"/>
        <v>30000</v>
      </c>
      <c r="L491" s="19">
        <f t="shared" si="138"/>
        <v>9.0909090909090917</v>
      </c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</row>
    <row r="492" spans="1:42" ht="10.5" customHeight="1" x14ac:dyDescent="0.25">
      <c r="A492" s="52" t="s">
        <v>359</v>
      </c>
      <c r="B492" s="36" t="s">
        <v>394</v>
      </c>
      <c r="C492" s="36" t="s">
        <v>260</v>
      </c>
      <c r="D492" s="35">
        <v>614516</v>
      </c>
      <c r="E492" s="47" t="s">
        <v>443</v>
      </c>
      <c r="F492" s="14">
        <v>30000</v>
      </c>
      <c r="G492" s="14">
        <v>30000</v>
      </c>
      <c r="H492" s="14">
        <v>30000</v>
      </c>
      <c r="I492" s="14"/>
      <c r="J492" s="14"/>
      <c r="K492" s="14">
        <f>H492+I492+J492</f>
        <v>30000</v>
      </c>
      <c r="L492" s="18">
        <f t="shared" si="138"/>
        <v>100</v>
      </c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</row>
    <row r="493" spans="1:42" ht="10.5" customHeight="1" x14ac:dyDescent="0.25">
      <c r="A493" s="25">
        <v>10</v>
      </c>
      <c r="B493" s="35">
        <v>101</v>
      </c>
      <c r="C493" s="36" t="s">
        <v>260</v>
      </c>
      <c r="D493" s="35">
        <v>614525</v>
      </c>
      <c r="E493" s="47" t="s">
        <v>503</v>
      </c>
      <c r="F493" s="14">
        <v>300000</v>
      </c>
      <c r="G493" s="14">
        <v>0</v>
      </c>
      <c r="H493" s="14"/>
      <c r="I493" s="14"/>
      <c r="J493" s="14"/>
      <c r="K493" s="14">
        <f>H493+I493+J493</f>
        <v>0</v>
      </c>
      <c r="L493" s="18">
        <f t="shared" si="138"/>
        <v>0</v>
      </c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</row>
    <row r="494" spans="1:42" ht="11.25" customHeight="1" x14ac:dyDescent="0.25">
      <c r="A494" s="52">
        <v>10</v>
      </c>
      <c r="B494" s="36">
        <v>107</v>
      </c>
      <c r="C494" s="36" t="s">
        <v>260</v>
      </c>
      <c r="D494" s="23">
        <v>615000</v>
      </c>
      <c r="E494" s="23" t="s">
        <v>68</v>
      </c>
      <c r="F494" s="20">
        <f>F495+F496</f>
        <v>250000</v>
      </c>
      <c r="G494" s="20">
        <f t="shared" ref="G494:K494" si="143">G495+G496</f>
        <v>0</v>
      </c>
      <c r="H494" s="20">
        <f t="shared" si="143"/>
        <v>5000</v>
      </c>
      <c r="I494" s="20">
        <f t="shared" si="143"/>
        <v>0</v>
      </c>
      <c r="J494" s="20">
        <f t="shared" si="143"/>
        <v>73920</v>
      </c>
      <c r="K494" s="20">
        <f t="shared" si="143"/>
        <v>78920</v>
      </c>
      <c r="L494" s="19">
        <f t="shared" si="138"/>
        <v>31.568000000000001</v>
      </c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</row>
    <row r="495" spans="1:42" ht="11.25" customHeight="1" x14ac:dyDescent="0.25">
      <c r="A495" s="52">
        <v>10</v>
      </c>
      <c r="B495" s="36">
        <v>107</v>
      </c>
      <c r="C495" s="36" t="s">
        <v>260</v>
      </c>
      <c r="D495" s="15">
        <v>615411</v>
      </c>
      <c r="E495" s="15" t="s">
        <v>358</v>
      </c>
      <c r="F495" s="14">
        <v>50000</v>
      </c>
      <c r="G495" s="14">
        <v>0</v>
      </c>
      <c r="H495" s="14">
        <v>5000</v>
      </c>
      <c r="I495" s="14"/>
      <c r="J495" s="14">
        <v>73920</v>
      </c>
      <c r="K495" s="14">
        <f t="shared" si="139"/>
        <v>78920</v>
      </c>
      <c r="L495" s="18">
        <f t="shared" ref="L495:L500" si="144">K495/F495*100</f>
        <v>157.84</v>
      </c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</row>
    <row r="496" spans="1:42" ht="11.25" customHeight="1" x14ac:dyDescent="0.25">
      <c r="A496" s="52" t="s">
        <v>359</v>
      </c>
      <c r="B496" s="36" t="s">
        <v>394</v>
      </c>
      <c r="C496" s="36" t="s">
        <v>260</v>
      </c>
      <c r="D496" s="15" t="s">
        <v>556</v>
      </c>
      <c r="E496" s="15" t="s">
        <v>557</v>
      </c>
      <c r="F496" s="14">
        <v>200000</v>
      </c>
      <c r="G496" s="14">
        <v>0</v>
      </c>
      <c r="H496" s="14"/>
      <c r="I496" s="14"/>
      <c r="J496" s="14"/>
      <c r="K496" s="14">
        <f t="shared" si="139"/>
        <v>0</v>
      </c>
      <c r="L496" s="18">
        <f t="shared" si="144"/>
        <v>0</v>
      </c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</row>
    <row r="497" spans="1:42" ht="11.25" customHeight="1" x14ac:dyDescent="0.25">
      <c r="A497" s="52">
        <v>10</v>
      </c>
      <c r="B497" s="36">
        <v>107</v>
      </c>
      <c r="C497" s="36" t="s">
        <v>260</v>
      </c>
      <c r="D497" s="48"/>
      <c r="E497" s="48" t="s">
        <v>123</v>
      </c>
      <c r="F497" s="20">
        <f t="shared" ref="F497:K497" si="145">F498+F499+F500</f>
        <v>0</v>
      </c>
      <c r="G497" s="20">
        <f t="shared" si="145"/>
        <v>0</v>
      </c>
      <c r="H497" s="20">
        <f t="shared" si="145"/>
        <v>0</v>
      </c>
      <c r="I497" s="20">
        <f t="shared" si="145"/>
        <v>0</v>
      </c>
      <c r="J497" s="20">
        <f t="shared" si="145"/>
        <v>0</v>
      </c>
      <c r="K497" s="20">
        <f t="shared" si="145"/>
        <v>0</v>
      </c>
      <c r="L497" s="19" t="e">
        <f t="shared" si="144"/>
        <v>#DIV/0!</v>
      </c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</row>
    <row r="498" spans="1:42" ht="21.75" customHeight="1" x14ac:dyDescent="0.25">
      <c r="A498" s="52">
        <v>10</v>
      </c>
      <c r="B498" s="36">
        <v>107</v>
      </c>
      <c r="C498" s="36" t="s">
        <v>260</v>
      </c>
      <c r="D498" s="35">
        <v>821213</v>
      </c>
      <c r="E498" s="16" t="s">
        <v>497</v>
      </c>
      <c r="F498" s="14">
        <v>0</v>
      </c>
      <c r="G498" s="14">
        <v>0</v>
      </c>
      <c r="H498" s="14"/>
      <c r="I498" s="14"/>
      <c r="J498" s="14"/>
      <c r="K498" s="14">
        <f t="shared" si="139"/>
        <v>0</v>
      </c>
      <c r="L498" s="18" t="e">
        <f t="shared" si="144"/>
        <v>#DIV/0!</v>
      </c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</row>
    <row r="499" spans="1:42" ht="11.25" customHeight="1" x14ac:dyDescent="0.25">
      <c r="A499" s="52">
        <v>10</v>
      </c>
      <c r="B499" s="36">
        <v>107</v>
      </c>
      <c r="C499" s="36" t="s">
        <v>260</v>
      </c>
      <c r="D499" s="35">
        <v>821311</v>
      </c>
      <c r="E499" s="15" t="s">
        <v>254</v>
      </c>
      <c r="F499" s="14">
        <v>0</v>
      </c>
      <c r="G499" s="14"/>
      <c r="H499" s="14">
        <v>0</v>
      </c>
      <c r="I499" s="14"/>
      <c r="J499" s="14"/>
      <c r="K499" s="14">
        <f t="shared" si="139"/>
        <v>0</v>
      </c>
      <c r="L499" s="18" t="e">
        <f t="shared" si="144"/>
        <v>#DIV/0!</v>
      </c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</row>
    <row r="500" spans="1:42" ht="12" customHeight="1" x14ac:dyDescent="0.25">
      <c r="A500" s="52">
        <v>10</v>
      </c>
      <c r="B500" s="36">
        <v>107</v>
      </c>
      <c r="C500" s="36" t="s">
        <v>260</v>
      </c>
      <c r="D500" s="35">
        <v>821312</v>
      </c>
      <c r="E500" s="15" t="s">
        <v>255</v>
      </c>
      <c r="F500" s="14">
        <v>0</v>
      </c>
      <c r="G500" s="14"/>
      <c r="H500" s="14">
        <v>0</v>
      </c>
      <c r="I500" s="14"/>
      <c r="J500" s="14">
        <v>0</v>
      </c>
      <c r="K500" s="14">
        <f t="shared" si="139"/>
        <v>0</v>
      </c>
      <c r="L500" s="18" t="e">
        <f t="shared" si="144"/>
        <v>#DIV/0!</v>
      </c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</row>
    <row r="501" spans="1:42" ht="10.5" customHeight="1" x14ac:dyDescent="0.25">
      <c r="A501" s="107"/>
      <c r="B501" s="108"/>
      <c r="C501" s="108"/>
      <c r="D501" s="109"/>
      <c r="E501" s="110" t="s">
        <v>544</v>
      </c>
      <c r="F501" s="111"/>
      <c r="G501" s="112"/>
      <c r="H501" s="112"/>
      <c r="I501" s="112"/>
      <c r="J501" s="112"/>
      <c r="K501" s="112"/>
      <c r="L501" s="113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</row>
    <row r="502" spans="1:42" ht="12" customHeight="1" x14ac:dyDescent="0.25">
      <c r="A502" s="486" t="s">
        <v>410</v>
      </c>
      <c r="B502" s="486"/>
      <c r="C502" s="486"/>
      <c r="D502" s="486"/>
      <c r="E502" s="486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</row>
    <row r="503" spans="1:42" ht="23.25" customHeight="1" x14ac:dyDescent="0.25">
      <c r="A503" s="484" t="s">
        <v>73</v>
      </c>
      <c r="B503" s="475" t="s">
        <v>257</v>
      </c>
      <c r="C503" s="475" t="s">
        <v>258</v>
      </c>
      <c r="D503" s="479" t="s">
        <v>259</v>
      </c>
      <c r="E503" s="481" t="s">
        <v>74</v>
      </c>
      <c r="F503" s="468" t="s">
        <v>579</v>
      </c>
      <c r="G503" s="468" t="s">
        <v>617</v>
      </c>
      <c r="H503" s="481" t="s">
        <v>616</v>
      </c>
      <c r="I503" s="481"/>
      <c r="J503" s="481"/>
      <c r="K503" s="481"/>
      <c r="L503" s="487" t="s">
        <v>541</v>
      </c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</row>
    <row r="504" spans="1:42" ht="37.5" customHeight="1" x14ac:dyDescent="0.25">
      <c r="A504" s="485"/>
      <c r="B504" s="476"/>
      <c r="C504" s="476"/>
      <c r="D504" s="480"/>
      <c r="E504" s="482"/>
      <c r="F504" s="469"/>
      <c r="G504" s="469"/>
      <c r="H504" s="223" t="s">
        <v>275</v>
      </c>
      <c r="I504" s="223" t="s">
        <v>276</v>
      </c>
      <c r="J504" s="223" t="s">
        <v>277</v>
      </c>
      <c r="K504" s="224" t="s">
        <v>278</v>
      </c>
      <c r="L504" s="488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</row>
    <row r="505" spans="1:42" ht="9" customHeight="1" x14ac:dyDescent="0.25">
      <c r="A505" s="30">
        <v>1</v>
      </c>
      <c r="B505" s="31">
        <v>2</v>
      </c>
      <c r="C505" s="31">
        <v>3</v>
      </c>
      <c r="D505" s="32">
        <v>4</v>
      </c>
      <c r="E505" s="31">
        <v>5</v>
      </c>
      <c r="F505" s="32">
        <v>6</v>
      </c>
      <c r="G505" s="32">
        <v>7</v>
      </c>
      <c r="H505" s="32">
        <v>8</v>
      </c>
      <c r="I505" s="32">
        <v>9</v>
      </c>
      <c r="J505" s="32">
        <v>10</v>
      </c>
      <c r="K505" s="32">
        <v>11</v>
      </c>
      <c r="L505" s="33">
        <v>12</v>
      </c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</row>
    <row r="506" spans="1:42" ht="11.25" customHeight="1" x14ac:dyDescent="0.25">
      <c r="A506" s="225"/>
      <c r="B506" s="226"/>
      <c r="C506" s="226"/>
      <c r="D506" s="227"/>
      <c r="E506" s="228" t="s">
        <v>130</v>
      </c>
      <c r="F506" s="229">
        <f t="shared" ref="F506:K506" si="146">F507+F510+F518+F520+F578+F581+F587+F602+F599</f>
        <v>3774871</v>
      </c>
      <c r="G506" s="229">
        <f t="shared" si="146"/>
        <v>1660490</v>
      </c>
      <c r="H506" s="229">
        <f t="shared" si="146"/>
        <v>2853818</v>
      </c>
      <c r="I506" s="229">
        <f t="shared" si="146"/>
        <v>43000</v>
      </c>
      <c r="J506" s="229">
        <f t="shared" si="146"/>
        <v>335241</v>
      </c>
      <c r="K506" s="229">
        <f t="shared" si="146"/>
        <v>3232059</v>
      </c>
      <c r="L506" s="230">
        <f t="shared" ref="L506:L540" si="147">K506/F506*100</f>
        <v>85.620382789239684</v>
      </c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</row>
    <row r="507" spans="1:42" ht="11.25" customHeight="1" x14ac:dyDescent="0.25">
      <c r="A507" s="52">
        <v>10</v>
      </c>
      <c r="B507" s="36">
        <v>108</v>
      </c>
      <c r="C507" s="36" t="s">
        <v>260</v>
      </c>
      <c r="D507" s="23">
        <v>611100</v>
      </c>
      <c r="E507" s="23" t="s">
        <v>326</v>
      </c>
      <c r="F507" s="20">
        <f>F508+F509</f>
        <v>921812</v>
      </c>
      <c r="G507" s="20">
        <f>G508+G509</f>
        <v>678860</v>
      </c>
      <c r="H507" s="20">
        <f>H508+H509</f>
        <v>886749</v>
      </c>
      <c r="I507" s="20">
        <f>I508+I509</f>
        <v>0</v>
      </c>
      <c r="J507" s="20">
        <f>J508+J509</f>
        <v>0</v>
      </c>
      <c r="K507" s="20">
        <f>H507+I507+J507</f>
        <v>886749</v>
      </c>
      <c r="L507" s="19">
        <f t="shared" si="147"/>
        <v>96.196295990939589</v>
      </c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</row>
    <row r="508" spans="1:42" ht="11.25" customHeight="1" x14ac:dyDescent="0.25">
      <c r="A508" s="52">
        <v>10</v>
      </c>
      <c r="B508" s="36">
        <v>108</v>
      </c>
      <c r="C508" s="36" t="s">
        <v>260</v>
      </c>
      <c r="D508" s="15">
        <v>611111</v>
      </c>
      <c r="E508" s="15" t="s">
        <v>327</v>
      </c>
      <c r="F508" s="14">
        <v>640374</v>
      </c>
      <c r="G508" s="14">
        <v>467245</v>
      </c>
      <c r="H508" s="14">
        <v>617207</v>
      </c>
      <c r="I508" s="14"/>
      <c r="J508" s="14"/>
      <c r="K508" s="14">
        <f>H508+I508+J508</f>
        <v>617207</v>
      </c>
      <c r="L508" s="18">
        <f t="shared" si="147"/>
        <v>96.382270360757929</v>
      </c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</row>
    <row r="509" spans="1:42" ht="11.25" customHeight="1" x14ac:dyDescent="0.25">
      <c r="A509" s="52">
        <v>10</v>
      </c>
      <c r="B509" s="36">
        <v>108</v>
      </c>
      <c r="C509" s="36" t="s">
        <v>260</v>
      </c>
      <c r="D509" s="15">
        <v>611130</v>
      </c>
      <c r="E509" s="15" t="s">
        <v>328</v>
      </c>
      <c r="F509" s="14">
        <v>281438</v>
      </c>
      <c r="G509" s="14">
        <v>211615</v>
      </c>
      <c r="H509" s="14">
        <v>269542</v>
      </c>
      <c r="I509" s="14"/>
      <c r="J509" s="14"/>
      <c r="K509" s="14">
        <f>H509+I509+J509</f>
        <v>269542</v>
      </c>
      <c r="L509" s="18">
        <f t="shared" si="147"/>
        <v>95.773136534512034</v>
      </c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</row>
    <row r="510" spans="1:42" ht="11.25" customHeight="1" x14ac:dyDescent="0.25">
      <c r="A510" s="52">
        <v>10</v>
      </c>
      <c r="B510" s="36">
        <v>108</v>
      </c>
      <c r="C510" s="36" t="s">
        <v>260</v>
      </c>
      <c r="D510" s="23">
        <v>611200</v>
      </c>
      <c r="E510" s="23" t="s">
        <v>329</v>
      </c>
      <c r="F510" s="20">
        <f>F511+F512+F513+F514+F516+F517+F515</f>
        <v>182500</v>
      </c>
      <c r="G510" s="20">
        <f>G511+G512+G513+G514+G516+G517+G515</f>
        <v>140540</v>
      </c>
      <c r="H510" s="20">
        <f>H511+H512+H513+H514+H516+H517+H515</f>
        <v>232157</v>
      </c>
      <c r="I510" s="20">
        <f>I511+I512+I513+I514+I516+I517</f>
        <v>0</v>
      </c>
      <c r="J510" s="20">
        <f>J511+J512+J513+J514+J516+J517</f>
        <v>0</v>
      </c>
      <c r="K510" s="20">
        <f>K511+K512+K513+K514+K516+K517+K515</f>
        <v>232157</v>
      </c>
      <c r="L510" s="19">
        <f t="shared" si="147"/>
        <v>127.20931506849315</v>
      </c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</row>
    <row r="511" spans="1:42" ht="11.25" customHeight="1" x14ac:dyDescent="0.25">
      <c r="A511" s="52">
        <v>10</v>
      </c>
      <c r="B511" s="36">
        <v>108</v>
      </c>
      <c r="C511" s="36" t="s">
        <v>260</v>
      </c>
      <c r="D511" s="15">
        <v>611211</v>
      </c>
      <c r="E511" s="15" t="s">
        <v>47</v>
      </c>
      <c r="F511" s="14">
        <v>14500</v>
      </c>
      <c r="G511" s="14">
        <v>11394</v>
      </c>
      <c r="H511" s="14">
        <v>18000</v>
      </c>
      <c r="I511" s="14"/>
      <c r="J511" s="14"/>
      <c r="K511" s="14">
        <f t="shared" ref="K511:K520" si="148">H511+I511+J511</f>
        <v>18000</v>
      </c>
      <c r="L511" s="18">
        <f t="shared" si="147"/>
        <v>124.13793103448276</v>
      </c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</row>
    <row r="512" spans="1:42" ht="11.25" customHeight="1" x14ac:dyDescent="0.25">
      <c r="A512" s="52">
        <v>10</v>
      </c>
      <c r="B512" s="36">
        <v>108</v>
      </c>
      <c r="C512" s="36" t="s">
        <v>260</v>
      </c>
      <c r="D512" s="15">
        <v>611221</v>
      </c>
      <c r="E512" s="15" t="s">
        <v>48</v>
      </c>
      <c r="F512" s="14">
        <v>90000</v>
      </c>
      <c r="G512" s="14">
        <v>68485</v>
      </c>
      <c r="H512" s="14">
        <v>106307</v>
      </c>
      <c r="I512" s="14"/>
      <c r="J512" s="14"/>
      <c r="K512" s="14">
        <f t="shared" si="148"/>
        <v>106307</v>
      </c>
      <c r="L512" s="18">
        <f t="shared" si="147"/>
        <v>118.11888888888889</v>
      </c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</row>
    <row r="513" spans="1:42" ht="11.25" customHeight="1" x14ac:dyDescent="0.25">
      <c r="A513" s="52">
        <v>10</v>
      </c>
      <c r="B513" s="36">
        <v>108</v>
      </c>
      <c r="C513" s="36" t="s">
        <v>260</v>
      </c>
      <c r="D513" s="15">
        <v>611224</v>
      </c>
      <c r="E513" s="15" t="s">
        <v>49</v>
      </c>
      <c r="F513" s="14">
        <v>23100</v>
      </c>
      <c r="G513" s="14">
        <v>22077</v>
      </c>
      <c r="H513" s="14">
        <v>24750</v>
      </c>
      <c r="I513" s="14"/>
      <c r="J513" s="14"/>
      <c r="K513" s="14">
        <f t="shared" si="148"/>
        <v>24750</v>
      </c>
      <c r="L513" s="18">
        <f t="shared" si="147"/>
        <v>107.14285714285714</v>
      </c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</row>
    <row r="514" spans="1:42" ht="11.25" customHeight="1" x14ac:dyDescent="0.25">
      <c r="A514" s="52">
        <v>10</v>
      </c>
      <c r="B514" s="36">
        <v>108</v>
      </c>
      <c r="C514" s="36" t="s">
        <v>260</v>
      </c>
      <c r="D514" s="15">
        <v>611225</v>
      </c>
      <c r="E514" s="15" t="s">
        <v>50</v>
      </c>
      <c r="F514" s="14">
        <v>20500</v>
      </c>
      <c r="G514" s="14">
        <v>0</v>
      </c>
      <c r="H514" s="14">
        <v>28100</v>
      </c>
      <c r="I514" s="14"/>
      <c r="J514" s="14"/>
      <c r="K514" s="14">
        <f t="shared" si="148"/>
        <v>28100</v>
      </c>
      <c r="L514" s="18">
        <f t="shared" si="147"/>
        <v>137.07317073170734</v>
      </c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</row>
    <row r="515" spans="1:42" ht="11.25" customHeight="1" x14ac:dyDescent="0.25">
      <c r="A515" s="52" t="s">
        <v>359</v>
      </c>
      <c r="B515" s="36" t="s">
        <v>391</v>
      </c>
      <c r="C515" s="36" t="s">
        <v>260</v>
      </c>
      <c r="D515" s="15">
        <v>611226</v>
      </c>
      <c r="E515" s="15" t="s">
        <v>454</v>
      </c>
      <c r="F515" s="14">
        <v>6600</v>
      </c>
      <c r="G515" s="14">
        <v>6600</v>
      </c>
      <c r="H515" s="14">
        <v>0</v>
      </c>
      <c r="I515" s="14"/>
      <c r="J515" s="14"/>
      <c r="K515" s="14">
        <f t="shared" si="148"/>
        <v>0</v>
      </c>
      <c r="L515" s="18">
        <f t="shared" si="147"/>
        <v>0</v>
      </c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</row>
    <row r="516" spans="1:42" ht="11.25" customHeight="1" x14ac:dyDescent="0.25">
      <c r="A516" s="52">
        <v>10</v>
      </c>
      <c r="B516" s="36">
        <v>108</v>
      </c>
      <c r="C516" s="36" t="s">
        <v>260</v>
      </c>
      <c r="D516" s="15">
        <v>611227</v>
      </c>
      <c r="E516" s="15" t="s">
        <v>51</v>
      </c>
      <c r="F516" s="14">
        <v>20800</v>
      </c>
      <c r="G516" s="14">
        <v>21076</v>
      </c>
      <c r="H516" s="14">
        <v>40000</v>
      </c>
      <c r="I516" s="14"/>
      <c r="J516" s="14"/>
      <c r="K516" s="14">
        <f t="shared" si="148"/>
        <v>40000</v>
      </c>
      <c r="L516" s="18">
        <f t="shared" si="147"/>
        <v>192.30769230769232</v>
      </c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</row>
    <row r="517" spans="1:42" ht="11.25" customHeight="1" x14ac:dyDescent="0.25">
      <c r="A517" s="52">
        <v>10</v>
      </c>
      <c r="B517" s="36">
        <v>108</v>
      </c>
      <c r="C517" s="36" t="s">
        <v>260</v>
      </c>
      <c r="D517" s="15">
        <v>611229</v>
      </c>
      <c r="E517" s="15" t="s">
        <v>125</v>
      </c>
      <c r="F517" s="14">
        <v>7000</v>
      </c>
      <c r="G517" s="14">
        <v>10908</v>
      </c>
      <c r="H517" s="14">
        <v>15000</v>
      </c>
      <c r="I517" s="14"/>
      <c r="J517" s="14"/>
      <c r="K517" s="14">
        <f t="shared" si="148"/>
        <v>15000</v>
      </c>
      <c r="L517" s="18">
        <f t="shared" si="147"/>
        <v>214.28571428571428</v>
      </c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</row>
    <row r="518" spans="1:42" ht="11.25" customHeight="1" x14ac:dyDescent="0.25">
      <c r="A518" s="52">
        <v>10</v>
      </c>
      <c r="B518" s="36">
        <v>108</v>
      </c>
      <c r="C518" s="36" t="s">
        <v>260</v>
      </c>
      <c r="D518" s="23">
        <v>612000</v>
      </c>
      <c r="E518" s="23" t="s">
        <v>330</v>
      </c>
      <c r="F518" s="20">
        <f>F519</f>
        <v>95326</v>
      </c>
      <c r="G518" s="20">
        <f>G519</f>
        <v>71676</v>
      </c>
      <c r="H518" s="20">
        <f>H519</f>
        <v>91297</v>
      </c>
      <c r="I518" s="20">
        <f>I519</f>
        <v>0</v>
      </c>
      <c r="J518" s="20">
        <f>J519</f>
        <v>0</v>
      </c>
      <c r="K518" s="20">
        <f t="shared" si="148"/>
        <v>91297</v>
      </c>
      <c r="L518" s="19">
        <f t="shared" si="147"/>
        <v>95.773451104630425</v>
      </c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</row>
    <row r="519" spans="1:42" ht="11.25" customHeight="1" x14ac:dyDescent="0.25">
      <c r="A519" s="52">
        <v>10</v>
      </c>
      <c r="B519" s="36">
        <v>108</v>
      </c>
      <c r="C519" s="36" t="s">
        <v>260</v>
      </c>
      <c r="D519" s="15">
        <v>612110</v>
      </c>
      <c r="E519" s="15" t="s">
        <v>330</v>
      </c>
      <c r="F519" s="14">
        <v>95326</v>
      </c>
      <c r="G519" s="14">
        <v>71676</v>
      </c>
      <c r="H519" s="14">
        <v>91297</v>
      </c>
      <c r="I519" s="14"/>
      <c r="J519" s="14"/>
      <c r="K519" s="14">
        <f t="shared" si="148"/>
        <v>91297</v>
      </c>
      <c r="L519" s="18">
        <f t="shared" si="147"/>
        <v>95.773451104630425</v>
      </c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</row>
    <row r="520" spans="1:42" ht="11.25" customHeight="1" x14ac:dyDescent="0.25">
      <c r="A520" s="52">
        <v>10</v>
      </c>
      <c r="B520" s="36">
        <v>108</v>
      </c>
      <c r="C520" s="36" t="s">
        <v>260</v>
      </c>
      <c r="D520" s="23">
        <v>613000</v>
      </c>
      <c r="E520" s="23" t="s">
        <v>331</v>
      </c>
      <c r="F520" s="20">
        <f>F521+F524+F528+F536+F544+F548+F550+F558+F562</f>
        <v>523771</v>
      </c>
      <c r="G520" s="20">
        <f>G521+G524+G528+G536+G544+G548+G550+G558+G562</f>
        <v>186982</v>
      </c>
      <c r="H520" s="20">
        <f>H521+H524+H528+H536+H544+H548+H550+H558+H562</f>
        <v>575615</v>
      </c>
      <c r="I520" s="20">
        <f>I521+I524+I528+I536+I544+I548+I550+I558+I562</f>
        <v>0</v>
      </c>
      <c r="J520" s="20">
        <f>J521+J524+J528+J536+J544+J548+J550+J558+J562</f>
        <v>1000</v>
      </c>
      <c r="K520" s="20">
        <f t="shared" si="148"/>
        <v>576615</v>
      </c>
      <c r="L520" s="19">
        <f t="shared" si="147"/>
        <v>110.08914201053514</v>
      </c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</row>
    <row r="521" spans="1:42" ht="11.25" customHeight="1" x14ac:dyDescent="0.25">
      <c r="A521" s="52">
        <v>10</v>
      </c>
      <c r="B521" s="36">
        <v>109</v>
      </c>
      <c r="C521" s="36" t="s">
        <v>260</v>
      </c>
      <c r="D521" s="23">
        <v>613100</v>
      </c>
      <c r="E521" s="23" t="s">
        <v>332</v>
      </c>
      <c r="F521" s="20">
        <f t="shared" ref="F521:K521" si="149">F522+F523</f>
        <v>18000</v>
      </c>
      <c r="G521" s="20">
        <f t="shared" si="149"/>
        <v>1050</v>
      </c>
      <c r="H521" s="20">
        <f t="shared" si="149"/>
        <v>28000</v>
      </c>
      <c r="I521" s="20">
        <f t="shared" si="149"/>
        <v>0</v>
      </c>
      <c r="J521" s="20">
        <f t="shared" si="149"/>
        <v>0</v>
      </c>
      <c r="K521" s="20">
        <f t="shared" si="149"/>
        <v>28000</v>
      </c>
      <c r="L521" s="18">
        <f t="shared" si="147"/>
        <v>155.55555555555557</v>
      </c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</row>
    <row r="522" spans="1:42" ht="11.25" customHeight="1" x14ac:dyDescent="0.25">
      <c r="A522" s="52">
        <v>10</v>
      </c>
      <c r="B522" s="36">
        <v>108</v>
      </c>
      <c r="C522" s="36" t="s">
        <v>260</v>
      </c>
      <c r="D522" s="15">
        <v>613100</v>
      </c>
      <c r="E522" s="15" t="s">
        <v>332</v>
      </c>
      <c r="F522" s="14">
        <v>3000</v>
      </c>
      <c r="G522" s="14">
        <v>491</v>
      </c>
      <c r="H522" s="14">
        <v>3000</v>
      </c>
      <c r="I522" s="14"/>
      <c r="J522" s="14"/>
      <c r="K522" s="14">
        <f>H522+I522+J522</f>
        <v>3000</v>
      </c>
      <c r="L522" s="18">
        <f t="shared" si="147"/>
        <v>100</v>
      </c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</row>
    <row r="523" spans="1:42" ht="11.25" customHeight="1" x14ac:dyDescent="0.25">
      <c r="A523" s="52">
        <v>10</v>
      </c>
      <c r="B523" s="36">
        <v>108</v>
      </c>
      <c r="C523" s="36" t="s">
        <v>260</v>
      </c>
      <c r="D523" s="37">
        <v>613115</v>
      </c>
      <c r="E523" s="15" t="s">
        <v>349</v>
      </c>
      <c r="F523" s="14">
        <v>15000</v>
      </c>
      <c r="G523" s="14">
        <v>559</v>
      </c>
      <c r="H523" s="14">
        <v>25000</v>
      </c>
      <c r="I523" s="14"/>
      <c r="J523" s="14"/>
      <c r="K523" s="14">
        <f>H523+I523+J523</f>
        <v>25000</v>
      </c>
      <c r="L523" s="18">
        <f t="shared" si="147"/>
        <v>166.66666666666669</v>
      </c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</row>
    <row r="524" spans="1:42" ht="11.25" customHeight="1" x14ac:dyDescent="0.25">
      <c r="A524" s="52">
        <v>10</v>
      </c>
      <c r="B524" s="36" t="s">
        <v>391</v>
      </c>
      <c r="C524" s="36" t="s">
        <v>260</v>
      </c>
      <c r="D524" s="38">
        <v>613200</v>
      </c>
      <c r="E524" s="23" t="s">
        <v>55</v>
      </c>
      <c r="F524" s="20">
        <f t="shared" ref="F524:K524" si="150">F526+F527+F525</f>
        <v>49000</v>
      </c>
      <c r="G524" s="20">
        <f t="shared" si="150"/>
        <v>20046</v>
      </c>
      <c r="H524" s="20">
        <f t="shared" si="150"/>
        <v>51000</v>
      </c>
      <c r="I524" s="20">
        <f t="shared" si="150"/>
        <v>0</v>
      </c>
      <c r="J524" s="20">
        <f t="shared" si="150"/>
        <v>0</v>
      </c>
      <c r="K524" s="20">
        <f t="shared" si="150"/>
        <v>51000</v>
      </c>
      <c r="L524" s="18">
        <f t="shared" si="147"/>
        <v>104.08163265306123</v>
      </c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</row>
    <row r="525" spans="1:42" ht="11.25" customHeight="1" x14ac:dyDescent="0.25">
      <c r="A525" s="17">
        <v>10</v>
      </c>
      <c r="B525" s="12">
        <v>101</v>
      </c>
      <c r="C525" s="128" t="s">
        <v>260</v>
      </c>
      <c r="D525" s="127">
        <v>613211</v>
      </c>
      <c r="E525" s="13" t="s">
        <v>469</v>
      </c>
      <c r="F525" s="14">
        <v>1000</v>
      </c>
      <c r="G525" s="14">
        <v>74</v>
      </c>
      <c r="H525" s="14">
        <v>1000</v>
      </c>
      <c r="I525" s="20"/>
      <c r="J525" s="20"/>
      <c r="K525" s="14">
        <f>H525+I525+J525</f>
        <v>1000</v>
      </c>
      <c r="L525" s="18">
        <f t="shared" si="147"/>
        <v>100</v>
      </c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</row>
    <row r="526" spans="1:42" ht="11.25" customHeight="1" x14ac:dyDescent="0.25">
      <c r="A526" s="52">
        <v>10</v>
      </c>
      <c r="B526" s="36" t="s">
        <v>391</v>
      </c>
      <c r="C526" s="36" t="s">
        <v>260</v>
      </c>
      <c r="D526" s="37">
        <v>613211</v>
      </c>
      <c r="E526" s="15" t="s">
        <v>81</v>
      </c>
      <c r="F526" s="14">
        <v>30000</v>
      </c>
      <c r="G526" s="14">
        <v>15765</v>
      </c>
      <c r="H526" s="14">
        <v>35000</v>
      </c>
      <c r="I526" s="14"/>
      <c r="J526" s="14"/>
      <c r="K526" s="14">
        <f>H526+I526+J526</f>
        <v>35000</v>
      </c>
      <c r="L526" s="18">
        <f t="shared" si="147"/>
        <v>116.66666666666667</v>
      </c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</row>
    <row r="527" spans="1:42" ht="11.25" customHeight="1" x14ac:dyDescent="0.25">
      <c r="A527" s="52">
        <v>10</v>
      </c>
      <c r="B527" s="36" t="s">
        <v>391</v>
      </c>
      <c r="C527" s="36" t="s">
        <v>260</v>
      </c>
      <c r="D527" s="37">
        <v>613212</v>
      </c>
      <c r="E527" s="15" t="s">
        <v>208</v>
      </c>
      <c r="F527" s="14">
        <v>18000</v>
      </c>
      <c r="G527" s="14">
        <v>4207</v>
      </c>
      <c r="H527" s="14">
        <v>15000</v>
      </c>
      <c r="I527" s="14"/>
      <c r="J527" s="14"/>
      <c r="K527" s="14">
        <f>H527+I527+J527</f>
        <v>15000</v>
      </c>
      <c r="L527" s="18">
        <f t="shared" si="147"/>
        <v>83.333333333333343</v>
      </c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</row>
    <row r="528" spans="1:42" ht="11.25" customHeight="1" x14ac:dyDescent="0.25">
      <c r="A528" s="52">
        <v>10</v>
      </c>
      <c r="B528" s="36" t="s">
        <v>391</v>
      </c>
      <c r="C528" s="36" t="s">
        <v>260</v>
      </c>
      <c r="D528" s="38">
        <v>613300</v>
      </c>
      <c r="E528" s="23" t="s">
        <v>56</v>
      </c>
      <c r="F528" s="20">
        <f t="shared" ref="F528:K528" si="151">SUM(F529:F535)</f>
        <v>85200</v>
      </c>
      <c r="G528" s="20">
        <f t="shared" si="151"/>
        <v>32861</v>
      </c>
      <c r="H528" s="20">
        <f t="shared" si="151"/>
        <v>83000</v>
      </c>
      <c r="I528" s="20">
        <f t="shared" si="151"/>
        <v>0</v>
      </c>
      <c r="J528" s="20">
        <f t="shared" si="151"/>
        <v>0</v>
      </c>
      <c r="K528" s="20">
        <f t="shared" si="151"/>
        <v>83000</v>
      </c>
      <c r="L528" s="18">
        <f t="shared" si="147"/>
        <v>97.417840375586849</v>
      </c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</row>
    <row r="529" spans="1:42" ht="11.25" customHeight="1" x14ac:dyDescent="0.25">
      <c r="A529" s="17">
        <v>10</v>
      </c>
      <c r="B529" s="12">
        <v>101</v>
      </c>
      <c r="C529" s="128" t="s">
        <v>260</v>
      </c>
      <c r="D529" s="129">
        <v>613300</v>
      </c>
      <c r="E529" s="13" t="s">
        <v>470</v>
      </c>
      <c r="F529" s="14">
        <v>2000</v>
      </c>
      <c r="G529" s="14">
        <v>0</v>
      </c>
      <c r="H529" s="14">
        <v>2000</v>
      </c>
      <c r="I529" s="14"/>
      <c r="J529" s="14"/>
      <c r="K529" s="14">
        <f t="shared" ref="K529:K535" si="152">H529+I529+J529</f>
        <v>2000</v>
      </c>
      <c r="L529" s="18">
        <f t="shared" si="147"/>
        <v>100</v>
      </c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</row>
    <row r="530" spans="1:42" ht="11.25" customHeight="1" x14ac:dyDescent="0.25">
      <c r="A530" s="52">
        <v>10</v>
      </c>
      <c r="B530" s="36" t="s">
        <v>391</v>
      </c>
      <c r="C530" s="36" t="s">
        <v>260</v>
      </c>
      <c r="D530" s="15">
        <v>613311</v>
      </c>
      <c r="E530" s="15" t="s">
        <v>164</v>
      </c>
      <c r="F530" s="14">
        <v>10000</v>
      </c>
      <c r="G530" s="14">
        <v>5233</v>
      </c>
      <c r="H530" s="14">
        <v>10000</v>
      </c>
      <c r="I530" s="14"/>
      <c r="J530" s="14"/>
      <c r="K530" s="14">
        <f t="shared" si="152"/>
        <v>10000</v>
      </c>
      <c r="L530" s="18">
        <f t="shared" si="147"/>
        <v>100</v>
      </c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</row>
    <row r="531" spans="1:42" ht="11.25" customHeight="1" x14ac:dyDescent="0.25">
      <c r="A531" s="52">
        <v>10</v>
      </c>
      <c r="B531" s="36" t="s">
        <v>391</v>
      </c>
      <c r="C531" s="36" t="s">
        <v>260</v>
      </c>
      <c r="D531" s="15">
        <v>613312</v>
      </c>
      <c r="E531" s="15" t="s">
        <v>165</v>
      </c>
      <c r="F531" s="14">
        <v>5200</v>
      </c>
      <c r="G531" s="14">
        <v>3765</v>
      </c>
      <c r="H531" s="14">
        <v>6000</v>
      </c>
      <c r="I531" s="14"/>
      <c r="J531" s="14"/>
      <c r="K531" s="14">
        <f t="shared" si="152"/>
        <v>6000</v>
      </c>
      <c r="L531" s="18">
        <f t="shared" si="147"/>
        <v>115.38461538461537</v>
      </c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</row>
    <row r="532" spans="1:42" ht="11.25" customHeight="1" x14ac:dyDescent="0.25">
      <c r="A532" s="52">
        <v>10</v>
      </c>
      <c r="B532" s="36" t="s">
        <v>391</v>
      </c>
      <c r="C532" s="36" t="s">
        <v>260</v>
      </c>
      <c r="D532" s="15">
        <v>613314</v>
      </c>
      <c r="E532" s="15" t="s">
        <v>144</v>
      </c>
      <c r="F532" s="14">
        <v>45000</v>
      </c>
      <c r="G532" s="14">
        <v>14601</v>
      </c>
      <c r="H532" s="14">
        <v>45000</v>
      </c>
      <c r="I532" s="14"/>
      <c r="J532" s="14"/>
      <c r="K532" s="14">
        <f t="shared" si="152"/>
        <v>45000</v>
      </c>
      <c r="L532" s="18">
        <f t="shared" si="147"/>
        <v>100</v>
      </c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</row>
    <row r="533" spans="1:42" ht="11.25" customHeight="1" x14ac:dyDescent="0.25">
      <c r="A533" s="52">
        <v>10</v>
      </c>
      <c r="B533" s="36" t="s">
        <v>391</v>
      </c>
      <c r="C533" s="36" t="s">
        <v>260</v>
      </c>
      <c r="D533" s="15">
        <v>613316</v>
      </c>
      <c r="E533" s="15" t="s">
        <v>508</v>
      </c>
      <c r="F533" s="14">
        <v>5000</v>
      </c>
      <c r="G533" s="14">
        <v>969</v>
      </c>
      <c r="H533" s="14">
        <v>5000</v>
      </c>
      <c r="I533" s="14"/>
      <c r="J533" s="14"/>
      <c r="K533" s="14">
        <f t="shared" si="152"/>
        <v>5000</v>
      </c>
      <c r="L533" s="18">
        <f t="shared" si="147"/>
        <v>100</v>
      </c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</row>
    <row r="534" spans="1:42" ht="11.25" customHeight="1" x14ac:dyDescent="0.25">
      <c r="A534" s="52">
        <v>10</v>
      </c>
      <c r="B534" s="36" t="s">
        <v>391</v>
      </c>
      <c r="C534" s="36" t="s">
        <v>260</v>
      </c>
      <c r="D534" s="15">
        <v>613321</v>
      </c>
      <c r="E534" s="15" t="s">
        <v>110</v>
      </c>
      <c r="F534" s="14">
        <v>15000</v>
      </c>
      <c r="G534" s="14">
        <v>7863</v>
      </c>
      <c r="H534" s="14">
        <v>12000</v>
      </c>
      <c r="I534" s="14"/>
      <c r="J534" s="14"/>
      <c r="K534" s="14">
        <f t="shared" si="152"/>
        <v>12000</v>
      </c>
      <c r="L534" s="18">
        <f t="shared" si="147"/>
        <v>80</v>
      </c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</row>
    <row r="535" spans="1:42" ht="11.25" customHeight="1" x14ac:dyDescent="0.25">
      <c r="A535" s="52" t="s">
        <v>359</v>
      </c>
      <c r="B535" s="36" t="s">
        <v>391</v>
      </c>
      <c r="C535" s="36" t="s">
        <v>260</v>
      </c>
      <c r="D535" s="15">
        <v>613327</v>
      </c>
      <c r="E535" s="15" t="s">
        <v>406</v>
      </c>
      <c r="F535" s="14">
        <v>3000</v>
      </c>
      <c r="G535" s="14">
        <v>430</v>
      </c>
      <c r="H535" s="14">
        <v>3000</v>
      </c>
      <c r="I535" s="14"/>
      <c r="J535" s="14"/>
      <c r="K535" s="14">
        <f t="shared" si="152"/>
        <v>3000</v>
      </c>
      <c r="L535" s="18">
        <f t="shared" si="147"/>
        <v>100</v>
      </c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</row>
    <row r="536" spans="1:42" ht="11.25" customHeight="1" x14ac:dyDescent="0.25">
      <c r="A536" s="52">
        <v>10</v>
      </c>
      <c r="B536" s="36" t="s">
        <v>391</v>
      </c>
      <c r="C536" s="36" t="s">
        <v>260</v>
      </c>
      <c r="D536" s="23">
        <v>613400</v>
      </c>
      <c r="E536" s="23" t="s">
        <v>57</v>
      </c>
      <c r="F536" s="20">
        <f t="shared" ref="F536:K536" si="153">SUM(F537:F543)</f>
        <v>72700</v>
      </c>
      <c r="G536" s="20">
        <f t="shared" si="153"/>
        <v>13079</v>
      </c>
      <c r="H536" s="20">
        <f t="shared" si="153"/>
        <v>83070</v>
      </c>
      <c r="I536" s="20">
        <f t="shared" si="153"/>
        <v>0</v>
      </c>
      <c r="J536" s="20">
        <f t="shared" si="153"/>
        <v>0</v>
      </c>
      <c r="K536" s="20">
        <f t="shared" si="153"/>
        <v>83070</v>
      </c>
      <c r="L536" s="18">
        <f t="shared" si="147"/>
        <v>114.26409903713892</v>
      </c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</row>
    <row r="537" spans="1:42" ht="11.25" customHeight="1" x14ac:dyDescent="0.25">
      <c r="A537" s="17">
        <v>10</v>
      </c>
      <c r="B537" s="12">
        <v>101</v>
      </c>
      <c r="C537" s="128" t="s">
        <v>260</v>
      </c>
      <c r="D537" s="12">
        <v>613400</v>
      </c>
      <c r="E537" s="13" t="s">
        <v>471</v>
      </c>
      <c r="F537" s="14">
        <v>3000</v>
      </c>
      <c r="G537" s="14"/>
      <c r="H537" s="14">
        <v>3000</v>
      </c>
      <c r="I537" s="14"/>
      <c r="J537" s="14"/>
      <c r="K537" s="14">
        <f t="shared" ref="K537:K543" si="154">H537+I537+J537</f>
        <v>3000</v>
      </c>
      <c r="L537" s="18">
        <f t="shared" si="147"/>
        <v>100</v>
      </c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</row>
    <row r="538" spans="1:42" ht="11.25" customHeight="1" x14ac:dyDescent="0.25">
      <c r="A538" s="52">
        <v>10</v>
      </c>
      <c r="B538" s="36">
        <v>108</v>
      </c>
      <c r="C538" s="36" t="s">
        <v>260</v>
      </c>
      <c r="D538" s="15">
        <v>613411</v>
      </c>
      <c r="E538" s="15" t="s">
        <v>274</v>
      </c>
      <c r="F538" s="14">
        <v>35000</v>
      </c>
      <c r="G538" s="14">
        <v>2658</v>
      </c>
      <c r="H538" s="14">
        <v>45000</v>
      </c>
      <c r="I538" s="14"/>
      <c r="J538" s="14"/>
      <c r="K538" s="14">
        <f t="shared" si="154"/>
        <v>45000</v>
      </c>
      <c r="L538" s="18">
        <f t="shared" si="147"/>
        <v>128.57142857142858</v>
      </c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</row>
    <row r="539" spans="1:42" ht="11.25" customHeight="1" x14ac:dyDescent="0.25">
      <c r="A539" s="52" t="s">
        <v>359</v>
      </c>
      <c r="B539" s="36" t="s">
        <v>391</v>
      </c>
      <c r="C539" s="36" t="s">
        <v>260</v>
      </c>
      <c r="D539" s="15">
        <v>613412</v>
      </c>
      <c r="E539" s="15" t="s">
        <v>245</v>
      </c>
      <c r="F539" s="14">
        <v>12700</v>
      </c>
      <c r="G539" s="14">
        <v>0</v>
      </c>
      <c r="H539" s="14">
        <v>10070</v>
      </c>
      <c r="I539" s="14"/>
      <c r="J539" s="14"/>
      <c r="K539" s="14">
        <f t="shared" si="154"/>
        <v>10070</v>
      </c>
      <c r="L539" s="18">
        <f t="shared" si="147"/>
        <v>79.291338582677156</v>
      </c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</row>
    <row r="540" spans="1:42" ht="11.25" customHeight="1" x14ac:dyDescent="0.25">
      <c r="A540" s="52" t="s">
        <v>359</v>
      </c>
      <c r="B540" s="36" t="s">
        <v>391</v>
      </c>
      <c r="C540" s="36" t="s">
        <v>260</v>
      </c>
      <c r="D540" s="15">
        <v>613413</v>
      </c>
      <c r="E540" s="15" t="s">
        <v>244</v>
      </c>
      <c r="F540" s="14">
        <v>7000</v>
      </c>
      <c r="G540" s="14">
        <v>4953</v>
      </c>
      <c r="H540" s="14">
        <v>7000</v>
      </c>
      <c r="I540" s="14"/>
      <c r="J540" s="14"/>
      <c r="K540" s="14">
        <f t="shared" si="154"/>
        <v>7000</v>
      </c>
      <c r="L540" s="18">
        <f t="shared" si="147"/>
        <v>100</v>
      </c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</row>
    <row r="541" spans="1:42" ht="11.25" customHeight="1" x14ac:dyDescent="0.25">
      <c r="A541" s="52" t="s">
        <v>359</v>
      </c>
      <c r="B541" s="36" t="s">
        <v>391</v>
      </c>
      <c r="C541" s="36" t="s">
        <v>260</v>
      </c>
      <c r="D541" s="15">
        <v>613418</v>
      </c>
      <c r="E541" s="15" t="s">
        <v>246</v>
      </c>
      <c r="F541" s="14">
        <v>8000</v>
      </c>
      <c r="G541" s="14">
        <v>1972</v>
      </c>
      <c r="H541" s="14">
        <v>8000</v>
      </c>
      <c r="I541" s="14"/>
      <c r="J541" s="14"/>
      <c r="K541" s="14">
        <f t="shared" si="154"/>
        <v>8000</v>
      </c>
      <c r="L541" s="18">
        <f t="shared" ref="L541:L578" si="155">K541/F541*100</f>
        <v>100</v>
      </c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</row>
    <row r="542" spans="1:42" ht="11.25" customHeight="1" x14ac:dyDescent="0.25">
      <c r="A542" s="52" t="s">
        <v>359</v>
      </c>
      <c r="B542" s="36" t="s">
        <v>391</v>
      </c>
      <c r="C542" s="36" t="s">
        <v>260</v>
      </c>
      <c r="D542" s="15">
        <v>613481</v>
      </c>
      <c r="E542" s="15" t="s">
        <v>247</v>
      </c>
      <c r="F542" s="14">
        <v>0</v>
      </c>
      <c r="G542" s="14">
        <v>0</v>
      </c>
      <c r="H542" s="14"/>
      <c r="I542" s="14"/>
      <c r="J542" s="14"/>
      <c r="K542" s="14">
        <f t="shared" si="154"/>
        <v>0</v>
      </c>
      <c r="L542" s="18" t="e">
        <f t="shared" si="155"/>
        <v>#DIV/0!</v>
      </c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</row>
    <row r="543" spans="1:42" ht="11.25" customHeight="1" x14ac:dyDescent="0.25">
      <c r="A543" s="52" t="s">
        <v>359</v>
      </c>
      <c r="B543" s="36" t="s">
        <v>391</v>
      </c>
      <c r="C543" s="36" t="s">
        <v>260</v>
      </c>
      <c r="D543" s="15">
        <v>613484</v>
      </c>
      <c r="E543" s="15" t="s">
        <v>230</v>
      </c>
      <c r="F543" s="14">
        <v>7000</v>
      </c>
      <c r="G543" s="14">
        <v>3496</v>
      </c>
      <c r="H543" s="14">
        <v>10000</v>
      </c>
      <c r="I543" s="14"/>
      <c r="J543" s="14"/>
      <c r="K543" s="14">
        <f t="shared" si="154"/>
        <v>10000</v>
      </c>
      <c r="L543" s="18">
        <f t="shared" si="155"/>
        <v>142.85714285714286</v>
      </c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</row>
    <row r="544" spans="1:42" ht="11.25" customHeight="1" x14ac:dyDescent="0.25">
      <c r="A544" s="52" t="s">
        <v>359</v>
      </c>
      <c r="B544" s="36" t="s">
        <v>391</v>
      </c>
      <c r="C544" s="36" t="s">
        <v>260</v>
      </c>
      <c r="D544" s="34">
        <v>613500</v>
      </c>
      <c r="E544" s="23" t="s">
        <v>438</v>
      </c>
      <c r="F544" s="20">
        <f t="shared" ref="F544:K544" si="156">F546+F547+F545</f>
        <v>43500</v>
      </c>
      <c r="G544" s="20">
        <f t="shared" si="156"/>
        <v>23047</v>
      </c>
      <c r="H544" s="20">
        <f t="shared" si="156"/>
        <v>66500</v>
      </c>
      <c r="I544" s="20">
        <f t="shared" si="156"/>
        <v>0</v>
      </c>
      <c r="J544" s="20">
        <f t="shared" si="156"/>
        <v>0</v>
      </c>
      <c r="K544" s="20">
        <f t="shared" si="156"/>
        <v>66500</v>
      </c>
      <c r="L544" s="18">
        <f t="shared" si="155"/>
        <v>152.87356321839081</v>
      </c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</row>
    <row r="545" spans="1:42" ht="11.25" customHeight="1" x14ac:dyDescent="0.25">
      <c r="A545" s="17">
        <v>10</v>
      </c>
      <c r="B545" s="12">
        <v>101</v>
      </c>
      <c r="C545" s="128" t="s">
        <v>260</v>
      </c>
      <c r="D545" s="12">
        <v>613500</v>
      </c>
      <c r="E545" s="13" t="s">
        <v>472</v>
      </c>
      <c r="F545" s="14">
        <v>6500</v>
      </c>
      <c r="G545" s="14">
        <v>2606</v>
      </c>
      <c r="H545" s="14">
        <v>6500</v>
      </c>
      <c r="I545" s="14"/>
      <c r="J545" s="14"/>
      <c r="K545" s="66">
        <f>H545+I545+J545</f>
        <v>6500</v>
      </c>
      <c r="L545" s="67">
        <f t="shared" si="155"/>
        <v>100</v>
      </c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</row>
    <row r="546" spans="1:42" ht="11.25" customHeight="1" x14ac:dyDescent="0.25">
      <c r="A546" s="61" t="s">
        <v>359</v>
      </c>
      <c r="B546" s="62" t="s">
        <v>391</v>
      </c>
      <c r="C546" s="62" t="s">
        <v>260</v>
      </c>
      <c r="D546" s="65">
        <v>613510</v>
      </c>
      <c r="E546" s="65" t="s">
        <v>89</v>
      </c>
      <c r="F546" s="66">
        <v>30000</v>
      </c>
      <c r="G546" s="66">
        <v>19577</v>
      </c>
      <c r="H546" s="66">
        <v>50000</v>
      </c>
      <c r="I546" s="66"/>
      <c r="J546" s="66"/>
      <c r="K546" s="66">
        <f>H546+I546+J546</f>
        <v>50000</v>
      </c>
      <c r="L546" s="67">
        <f t="shared" si="155"/>
        <v>166.66666666666669</v>
      </c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</row>
    <row r="547" spans="1:42" ht="11.25" customHeight="1" x14ac:dyDescent="0.25">
      <c r="A547" s="61" t="s">
        <v>359</v>
      </c>
      <c r="B547" s="62" t="s">
        <v>391</v>
      </c>
      <c r="C547" s="62" t="s">
        <v>260</v>
      </c>
      <c r="D547" s="65">
        <v>613523</v>
      </c>
      <c r="E547" s="65" t="s">
        <v>90</v>
      </c>
      <c r="F547" s="66">
        <v>7000</v>
      </c>
      <c r="G547" s="66">
        <v>864</v>
      </c>
      <c r="H547" s="66">
        <v>10000</v>
      </c>
      <c r="I547" s="66"/>
      <c r="J547" s="66"/>
      <c r="K547" s="66">
        <f>H547+I547+J547</f>
        <v>10000</v>
      </c>
      <c r="L547" s="67">
        <f t="shared" si="155"/>
        <v>142.85714285714286</v>
      </c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</row>
    <row r="548" spans="1:42" ht="11.25" customHeight="1" x14ac:dyDescent="0.25">
      <c r="A548" s="61" t="s">
        <v>359</v>
      </c>
      <c r="B548" s="62" t="s">
        <v>391</v>
      </c>
      <c r="C548" s="62" t="s">
        <v>260</v>
      </c>
      <c r="D548" s="114">
        <v>613600</v>
      </c>
      <c r="E548" s="22" t="s">
        <v>439</v>
      </c>
      <c r="F548" s="63">
        <f t="shared" ref="F548:K548" si="157">F549</f>
        <v>9200</v>
      </c>
      <c r="G548" s="63">
        <f t="shared" si="157"/>
        <v>6628</v>
      </c>
      <c r="H548" s="63">
        <f t="shared" si="157"/>
        <v>8000</v>
      </c>
      <c r="I548" s="63">
        <f t="shared" si="157"/>
        <v>0</v>
      </c>
      <c r="J548" s="63">
        <f t="shared" si="157"/>
        <v>0</v>
      </c>
      <c r="K548" s="63">
        <f t="shared" si="157"/>
        <v>8000</v>
      </c>
      <c r="L548" s="67">
        <f t="shared" si="155"/>
        <v>86.956521739130437</v>
      </c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</row>
    <row r="549" spans="1:42" ht="11.25" customHeight="1" x14ac:dyDescent="0.25">
      <c r="A549" s="61">
        <v>10</v>
      </c>
      <c r="B549" s="62">
        <v>108</v>
      </c>
      <c r="C549" s="62" t="s">
        <v>260</v>
      </c>
      <c r="D549" s="65">
        <v>613611</v>
      </c>
      <c r="E549" s="65" t="s">
        <v>92</v>
      </c>
      <c r="F549" s="66">
        <v>9200</v>
      </c>
      <c r="G549" s="66">
        <v>6628</v>
      </c>
      <c r="H549" s="66">
        <v>8000</v>
      </c>
      <c r="I549" s="66"/>
      <c r="J549" s="66"/>
      <c r="K549" s="66">
        <f>H549+I549+J549</f>
        <v>8000</v>
      </c>
      <c r="L549" s="67">
        <f t="shared" si="155"/>
        <v>86.956521739130437</v>
      </c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</row>
    <row r="550" spans="1:42" ht="11.25" customHeight="1" x14ac:dyDescent="0.25">
      <c r="A550" s="61">
        <v>10</v>
      </c>
      <c r="B550" s="62">
        <v>108</v>
      </c>
      <c r="C550" s="62" t="s">
        <v>260</v>
      </c>
      <c r="D550" s="81">
        <v>613700</v>
      </c>
      <c r="E550" s="81" t="s">
        <v>60</v>
      </c>
      <c r="F550" s="63">
        <f t="shared" ref="F550:K550" si="158">SUM(F551:F557)</f>
        <v>87500</v>
      </c>
      <c r="G550" s="63">
        <f t="shared" si="158"/>
        <v>24703</v>
      </c>
      <c r="H550" s="63">
        <f t="shared" si="158"/>
        <v>92000</v>
      </c>
      <c r="I550" s="63">
        <f t="shared" si="158"/>
        <v>0</v>
      </c>
      <c r="J550" s="63">
        <f t="shared" si="158"/>
        <v>0</v>
      </c>
      <c r="K550" s="63">
        <f t="shared" si="158"/>
        <v>92000</v>
      </c>
      <c r="L550" s="67">
        <f t="shared" si="155"/>
        <v>105.14285714285714</v>
      </c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</row>
    <row r="551" spans="1:42" ht="11.25" customHeight="1" x14ac:dyDescent="0.25">
      <c r="A551" s="17">
        <v>10</v>
      </c>
      <c r="B551" s="12">
        <v>101</v>
      </c>
      <c r="C551" s="128" t="s">
        <v>260</v>
      </c>
      <c r="D551" s="12">
        <v>613700</v>
      </c>
      <c r="E551" s="13" t="s">
        <v>473</v>
      </c>
      <c r="F551" s="66">
        <v>5000</v>
      </c>
      <c r="G551" s="66"/>
      <c r="H551" s="66">
        <v>5000</v>
      </c>
      <c r="I551" s="66"/>
      <c r="J551" s="66"/>
      <c r="K551" s="66">
        <f t="shared" ref="K551:K557" si="159">H551+I551+J551</f>
        <v>5000</v>
      </c>
      <c r="L551" s="67">
        <f t="shared" si="155"/>
        <v>100</v>
      </c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</row>
    <row r="552" spans="1:42" ht="11.25" customHeight="1" x14ac:dyDescent="0.25">
      <c r="A552" s="61">
        <v>10</v>
      </c>
      <c r="B552" s="62">
        <v>108</v>
      </c>
      <c r="C552" s="62" t="s">
        <v>260</v>
      </c>
      <c r="D552" s="77">
        <v>613711</v>
      </c>
      <c r="E552" s="77" t="s">
        <v>249</v>
      </c>
      <c r="F552" s="66">
        <v>10000</v>
      </c>
      <c r="G552" s="66">
        <v>1236</v>
      </c>
      <c r="H552" s="66">
        <v>10000</v>
      </c>
      <c r="I552" s="66"/>
      <c r="J552" s="66"/>
      <c r="K552" s="66">
        <f t="shared" si="159"/>
        <v>10000</v>
      </c>
      <c r="L552" s="67">
        <f t="shared" si="155"/>
        <v>100</v>
      </c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</row>
    <row r="553" spans="1:42" ht="11.25" customHeight="1" x14ac:dyDescent="0.25">
      <c r="A553" s="61">
        <v>10</v>
      </c>
      <c r="B553" s="62">
        <v>108</v>
      </c>
      <c r="C553" s="62" t="s">
        <v>260</v>
      </c>
      <c r="D553" s="79">
        <v>613712</v>
      </c>
      <c r="E553" s="65" t="s">
        <v>250</v>
      </c>
      <c r="F553" s="66">
        <v>5000</v>
      </c>
      <c r="G553" s="66">
        <v>1041</v>
      </c>
      <c r="H553" s="66">
        <v>15000</v>
      </c>
      <c r="I553" s="66"/>
      <c r="J553" s="66"/>
      <c r="K553" s="66">
        <f t="shared" si="159"/>
        <v>15000</v>
      </c>
      <c r="L553" s="67">
        <f t="shared" si="155"/>
        <v>300</v>
      </c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</row>
    <row r="554" spans="1:42" ht="11.25" customHeight="1" x14ac:dyDescent="0.25">
      <c r="A554" s="61">
        <v>10</v>
      </c>
      <c r="B554" s="62">
        <v>108</v>
      </c>
      <c r="C554" s="62" t="s">
        <v>260</v>
      </c>
      <c r="D554" s="79">
        <v>613713</v>
      </c>
      <c r="E554" s="65" t="s">
        <v>251</v>
      </c>
      <c r="F554" s="66">
        <v>20000</v>
      </c>
      <c r="G554" s="66">
        <v>2941</v>
      </c>
      <c r="H554" s="66">
        <v>20000</v>
      </c>
      <c r="I554" s="66"/>
      <c r="J554" s="66"/>
      <c r="K554" s="66">
        <f t="shared" si="159"/>
        <v>20000</v>
      </c>
      <c r="L554" s="67">
        <f t="shared" si="155"/>
        <v>100</v>
      </c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</row>
    <row r="555" spans="1:42" ht="11.25" customHeight="1" x14ac:dyDescent="0.25">
      <c r="A555" s="61">
        <v>10</v>
      </c>
      <c r="B555" s="62">
        <v>108</v>
      </c>
      <c r="C555" s="62" t="s">
        <v>260</v>
      </c>
      <c r="D555" s="77">
        <v>613721</v>
      </c>
      <c r="E555" s="77" t="s">
        <v>167</v>
      </c>
      <c r="F555" s="66">
        <v>5000</v>
      </c>
      <c r="G555" s="66">
        <v>0</v>
      </c>
      <c r="H555" s="66">
        <v>7000</v>
      </c>
      <c r="I555" s="66"/>
      <c r="J555" s="66"/>
      <c r="K555" s="66">
        <f t="shared" si="159"/>
        <v>7000</v>
      </c>
      <c r="L555" s="67">
        <f t="shared" si="155"/>
        <v>140</v>
      </c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</row>
    <row r="556" spans="1:42" ht="11.25" customHeight="1" x14ac:dyDescent="0.25">
      <c r="A556" s="61">
        <v>10</v>
      </c>
      <c r="B556" s="62">
        <v>108</v>
      </c>
      <c r="C556" s="62" t="s">
        <v>260</v>
      </c>
      <c r="D556" s="77">
        <v>613722</v>
      </c>
      <c r="E556" s="77" t="s">
        <v>168</v>
      </c>
      <c r="F556" s="66">
        <v>2500</v>
      </c>
      <c r="G556" s="66">
        <v>8016</v>
      </c>
      <c r="H556" s="66">
        <v>5000</v>
      </c>
      <c r="I556" s="66"/>
      <c r="J556" s="66"/>
      <c r="K556" s="66">
        <f t="shared" si="159"/>
        <v>5000</v>
      </c>
      <c r="L556" s="67">
        <f t="shared" si="155"/>
        <v>200</v>
      </c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</row>
    <row r="557" spans="1:42" ht="11.25" customHeight="1" x14ac:dyDescent="0.25">
      <c r="A557" s="61">
        <v>10</v>
      </c>
      <c r="B557" s="62">
        <v>108</v>
      </c>
      <c r="C557" s="62" t="s">
        <v>260</v>
      </c>
      <c r="D557" s="77">
        <v>613723</v>
      </c>
      <c r="E557" s="77" t="s">
        <v>169</v>
      </c>
      <c r="F557" s="66">
        <v>40000</v>
      </c>
      <c r="G557" s="66">
        <v>11469</v>
      </c>
      <c r="H557" s="66">
        <v>30000</v>
      </c>
      <c r="I557" s="66"/>
      <c r="J557" s="66"/>
      <c r="K557" s="66">
        <f t="shared" si="159"/>
        <v>30000</v>
      </c>
      <c r="L557" s="67">
        <f t="shared" si="155"/>
        <v>75</v>
      </c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</row>
    <row r="558" spans="1:42" ht="11.25" customHeight="1" x14ac:dyDescent="0.25">
      <c r="A558" s="61">
        <v>10</v>
      </c>
      <c r="B558" s="62">
        <v>108</v>
      </c>
      <c r="C558" s="62" t="s">
        <v>260</v>
      </c>
      <c r="D558" s="81">
        <v>613800</v>
      </c>
      <c r="E558" s="81" t="s">
        <v>351</v>
      </c>
      <c r="F558" s="63">
        <f t="shared" ref="F558:K558" si="160">F559+F560+F561</f>
        <v>12000</v>
      </c>
      <c r="G558" s="63">
        <f t="shared" si="160"/>
        <v>292</v>
      </c>
      <c r="H558" s="63">
        <f t="shared" si="160"/>
        <v>17000</v>
      </c>
      <c r="I558" s="63">
        <f t="shared" si="160"/>
        <v>0</v>
      </c>
      <c r="J558" s="63">
        <f t="shared" si="160"/>
        <v>0</v>
      </c>
      <c r="K558" s="63">
        <f t="shared" si="160"/>
        <v>17000</v>
      </c>
      <c r="L558" s="67">
        <f t="shared" si="155"/>
        <v>141.66666666666669</v>
      </c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</row>
    <row r="559" spans="1:42" ht="11.25" customHeight="1" x14ac:dyDescent="0.25">
      <c r="A559" s="61">
        <v>10</v>
      </c>
      <c r="B559" s="62">
        <v>108</v>
      </c>
      <c r="C559" s="62" t="s">
        <v>260</v>
      </c>
      <c r="D559" s="77">
        <v>613811</v>
      </c>
      <c r="E559" s="77" t="s">
        <v>145</v>
      </c>
      <c r="F559" s="66">
        <v>1000</v>
      </c>
      <c r="G559" s="66"/>
      <c r="H559" s="66">
        <v>1000</v>
      </c>
      <c r="I559" s="66"/>
      <c r="J559" s="66"/>
      <c r="K559" s="66">
        <f>H559+I559+J559</f>
        <v>1000</v>
      </c>
      <c r="L559" s="67">
        <f t="shared" si="155"/>
        <v>100</v>
      </c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</row>
    <row r="560" spans="1:42" ht="11.25" customHeight="1" x14ac:dyDescent="0.25">
      <c r="A560" s="61">
        <v>10</v>
      </c>
      <c r="B560" s="62">
        <v>108</v>
      </c>
      <c r="C560" s="62" t="s">
        <v>260</v>
      </c>
      <c r="D560" s="77">
        <v>613813</v>
      </c>
      <c r="E560" s="77" t="s">
        <v>146</v>
      </c>
      <c r="F560" s="66">
        <v>7000</v>
      </c>
      <c r="G560" s="66">
        <v>292</v>
      </c>
      <c r="H560" s="66">
        <v>12000</v>
      </c>
      <c r="I560" s="66"/>
      <c r="J560" s="66"/>
      <c r="K560" s="66">
        <f>H560+I560+J560</f>
        <v>12000</v>
      </c>
      <c r="L560" s="67">
        <f t="shared" si="155"/>
        <v>171.42857142857142</v>
      </c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</row>
    <row r="561" spans="1:42" ht="11.25" customHeight="1" x14ac:dyDescent="0.25">
      <c r="A561" s="61">
        <v>10</v>
      </c>
      <c r="B561" s="62">
        <v>108</v>
      </c>
      <c r="C561" s="62" t="s">
        <v>260</v>
      </c>
      <c r="D561" s="77">
        <v>613814</v>
      </c>
      <c r="E561" s="77" t="s">
        <v>352</v>
      </c>
      <c r="F561" s="66">
        <v>4000</v>
      </c>
      <c r="G561" s="66"/>
      <c r="H561" s="66">
        <v>4000</v>
      </c>
      <c r="I561" s="66"/>
      <c r="J561" s="66"/>
      <c r="K561" s="66">
        <f>H561+I561+J561</f>
        <v>4000</v>
      </c>
      <c r="L561" s="67">
        <f t="shared" si="155"/>
        <v>100</v>
      </c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</row>
    <row r="562" spans="1:42" ht="11.25" customHeight="1" x14ac:dyDescent="0.25">
      <c r="A562" s="61">
        <v>10</v>
      </c>
      <c r="B562" s="62">
        <v>108</v>
      </c>
      <c r="C562" s="62" t="s">
        <v>260</v>
      </c>
      <c r="D562" s="81">
        <v>613900</v>
      </c>
      <c r="E562" s="81" t="s">
        <v>353</v>
      </c>
      <c r="F562" s="63">
        <f>SUM(F563:F577)</f>
        <v>146671</v>
      </c>
      <c r="G562" s="63">
        <f t="shared" ref="G562:K562" si="161">SUM(G563:G577)</f>
        <v>65276</v>
      </c>
      <c r="H562" s="63">
        <f>SUM(H563:H577)</f>
        <v>147045</v>
      </c>
      <c r="I562" s="63">
        <f t="shared" si="161"/>
        <v>0</v>
      </c>
      <c r="J562" s="63">
        <f t="shared" si="161"/>
        <v>1000</v>
      </c>
      <c r="K562" s="63">
        <f t="shared" si="161"/>
        <v>148045</v>
      </c>
      <c r="L562" s="67">
        <f t="shared" si="155"/>
        <v>100.93679050391692</v>
      </c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</row>
    <row r="563" spans="1:42" ht="11.25" customHeight="1" x14ac:dyDescent="0.25">
      <c r="A563" s="17">
        <v>10</v>
      </c>
      <c r="B563" s="12">
        <v>101</v>
      </c>
      <c r="C563" s="128" t="s">
        <v>260</v>
      </c>
      <c r="D563" s="12">
        <v>613900</v>
      </c>
      <c r="E563" s="13" t="s">
        <v>474</v>
      </c>
      <c r="F563" s="66">
        <v>5000</v>
      </c>
      <c r="G563" s="66">
        <v>0</v>
      </c>
      <c r="H563" s="66">
        <v>5000</v>
      </c>
      <c r="I563" s="66"/>
      <c r="J563" s="66"/>
      <c r="K563" s="66">
        <f t="shared" ref="K563:K571" si="162">H563+I563+J563</f>
        <v>5000</v>
      </c>
      <c r="L563" s="67">
        <f t="shared" si="155"/>
        <v>100</v>
      </c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</row>
    <row r="564" spans="1:42" ht="11.25" customHeight="1" x14ac:dyDescent="0.25">
      <c r="A564" s="61">
        <v>10</v>
      </c>
      <c r="B564" s="62">
        <v>108</v>
      </c>
      <c r="C564" s="62" t="s">
        <v>260</v>
      </c>
      <c r="D564" s="77">
        <v>613911</v>
      </c>
      <c r="E564" s="77" t="s">
        <v>147</v>
      </c>
      <c r="F564" s="66">
        <v>10000</v>
      </c>
      <c r="G564" s="66">
        <v>6161</v>
      </c>
      <c r="H564" s="66">
        <v>10000</v>
      </c>
      <c r="I564" s="66"/>
      <c r="J564" s="66"/>
      <c r="K564" s="66">
        <f t="shared" si="162"/>
        <v>10000</v>
      </c>
      <c r="L564" s="67">
        <f t="shared" si="155"/>
        <v>100</v>
      </c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</row>
    <row r="565" spans="1:42" ht="11.25" customHeight="1" x14ac:dyDescent="0.25">
      <c r="A565" s="61">
        <v>10</v>
      </c>
      <c r="B565" s="62">
        <v>108</v>
      </c>
      <c r="C565" s="62" t="s">
        <v>260</v>
      </c>
      <c r="D565" s="77">
        <v>613912</v>
      </c>
      <c r="E565" s="77" t="s">
        <v>252</v>
      </c>
      <c r="F565" s="66">
        <v>15000</v>
      </c>
      <c r="G565" s="66">
        <v>0</v>
      </c>
      <c r="H565" s="66">
        <v>15000</v>
      </c>
      <c r="I565" s="66"/>
      <c r="J565" s="66"/>
      <c r="K565" s="66">
        <f t="shared" si="162"/>
        <v>15000</v>
      </c>
      <c r="L565" s="67">
        <f t="shared" si="155"/>
        <v>100</v>
      </c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</row>
    <row r="566" spans="1:42" ht="11.25" customHeight="1" x14ac:dyDescent="0.25">
      <c r="A566" s="61">
        <v>10</v>
      </c>
      <c r="B566" s="62">
        <v>108</v>
      </c>
      <c r="C566" s="62" t="s">
        <v>260</v>
      </c>
      <c r="D566" s="77">
        <v>613914</v>
      </c>
      <c r="E566" s="77" t="s">
        <v>100</v>
      </c>
      <c r="F566" s="66">
        <v>0</v>
      </c>
      <c r="G566" s="66">
        <v>0</v>
      </c>
      <c r="H566" s="66">
        <v>0</v>
      </c>
      <c r="I566" s="66"/>
      <c r="J566" s="66"/>
      <c r="K566" s="66">
        <f t="shared" si="162"/>
        <v>0</v>
      </c>
      <c r="L566" s="67" t="e">
        <f t="shared" si="155"/>
        <v>#DIV/0!</v>
      </c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</row>
    <row r="567" spans="1:42" ht="11.25" customHeight="1" x14ac:dyDescent="0.25">
      <c r="A567" s="61" t="s">
        <v>359</v>
      </c>
      <c r="B567" s="62" t="s">
        <v>391</v>
      </c>
      <c r="C567" s="62" t="s">
        <v>260</v>
      </c>
      <c r="D567" s="77" t="s">
        <v>532</v>
      </c>
      <c r="E567" s="77" t="s">
        <v>533</v>
      </c>
      <c r="F567" s="66">
        <v>7000</v>
      </c>
      <c r="G567" s="66">
        <v>0</v>
      </c>
      <c r="H567" s="66">
        <v>7000</v>
      </c>
      <c r="I567" s="66"/>
      <c r="J567" s="66"/>
      <c r="K567" s="66">
        <f t="shared" si="162"/>
        <v>7000</v>
      </c>
      <c r="L567" s="67">
        <f t="shared" si="155"/>
        <v>100</v>
      </c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</row>
    <row r="568" spans="1:42" ht="11.25" customHeight="1" x14ac:dyDescent="0.25">
      <c r="A568" s="61">
        <v>10</v>
      </c>
      <c r="B568" s="62">
        <v>108</v>
      </c>
      <c r="C568" s="62" t="s">
        <v>260</v>
      </c>
      <c r="D568" s="65">
        <v>613920</v>
      </c>
      <c r="E568" s="65" t="s">
        <v>216</v>
      </c>
      <c r="F568" s="66">
        <v>2000</v>
      </c>
      <c r="G568" s="66">
        <v>880</v>
      </c>
      <c r="H568" s="66">
        <v>2000</v>
      </c>
      <c r="I568" s="66"/>
      <c r="J568" s="66"/>
      <c r="K568" s="66">
        <f t="shared" si="162"/>
        <v>2000</v>
      </c>
      <c r="L568" s="67">
        <f t="shared" si="155"/>
        <v>100</v>
      </c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</row>
    <row r="569" spans="1:42" ht="11.25" customHeight="1" x14ac:dyDescent="0.25">
      <c r="A569" s="61">
        <v>10</v>
      </c>
      <c r="B569" s="62">
        <v>108</v>
      </c>
      <c r="C569" s="62" t="s">
        <v>260</v>
      </c>
      <c r="D569" s="77">
        <v>613934</v>
      </c>
      <c r="E569" s="65" t="s">
        <v>322</v>
      </c>
      <c r="F569" s="66">
        <v>20000</v>
      </c>
      <c r="G569" s="66">
        <v>0</v>
      </c>
      <c r="H569" s="66">
        <v>20000</v>
      </c>
      <c r="I569" s="66"/>
      <c r="J569" s="66"/>
      <c r="K569" s="66">
        <f t="shared" si="162"/>
        <v>20000</v>
      </c>
      <c r="L569" s="67">
        <f t="shared" si="155"/>
        <v>100</v>
      </c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</row>
    <row r="570" spans="1:42" ht="11.25" customHeight="1" x14ac:dyDescent="0.25">
      <c r="A570" s="61">
        <v>10</v>
      </c>
      <c r="B570" s="62">
        <v>108</v>
      </c>
      <c r="C570" s="62" t="s">
        <v>260</v>
      </c>
      <c r="D570" s="77">
        <v>613974</v>
      </c>
      <c r="E570" s="77" t="s">
        <v>102</v>
      </c>
      <c r="F570" s="66">
        <v>2000</v>
      </c>
      <c r="G570" s="66">
        <v>4165</v>
      </c>
      <c r="H570" s="66">
        <v>3500</v>
      </c>
      <c r="I570" s="66"/>
      <c r="J570" s="66"/>
      <c r="K570" s="66">
        <f t="shared" si="162"/>
        <v>3500</v>
      </c>
      <c r="L570" s="67">
        <f t="shared" si="155"/>
        <v>175</v>
      </c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</row>
    <row r="571" spans="1:42" ht="11.25" customHeight="1" x14ac:dyDescent="0.25">
      <c r="A571" s="61">
        <v>10</v>
      </c>
      <c r="B571" s="62">
        <v>108</v>
      </c>
      <c r="C571" s="62" t="s">
        <v>260</v>
      </c>
      <c r="D571" s="77">
        <v>613976</v>
      </c>
      <c r="E571" s="77" t="s">
        <v>354</v>
      </c>
      <c r="F571" s="66">
        <v>2000</v>
      </c>
      <c r="G571" s="66">
        <v>0</v>
      </c>
      <c r="H571" s="66">
        <v>2000</v>
      </c>
      <c r="I571" s="66"/>
      <c r="J571" s="66"/>
      <c r="K571" s="66">
        <f t="shared" si="162"/>
        <v>2000</v>
      </c>
      <c r="L571" s="67">
        <f t="shared" si="155"/>
        <v>100</v>
      </c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</row>
    <row r="572" spans="1:42" ht="21" customHeight="1" x14ac:dyDescent="0.25">
      <c r="A572" s="61">
        <v>10</v>
      </c>
      <c r="B572" s="62">
        <v>108</v>
      </c>
      <c r="C572" s="62" t="s">
        <v>260</v>
      </c>
      <c r="D572" s="79">
        <v>613976</v>
      </c>
      <c r="E572" s="83" t="s">
        <v>402</v>
      </c>
      <c r="F572" s="66">
        <v>42000</v>
      </c>
      <c r="G572" s="66">
        <v>31043</v>
      </c>
      <c r="H572" s="66">
        <v>42000</v>
      </c>
      <c r="I572" s="66"/>
      <c r="J572" s="66"/>
      <c r="K572" s="66">
        <f t="shared" ref="K572:K598" si="163">H572+I572+J572</f>
        <v>42000</v>
      </c>
      <c r="L572" s="67">
        <f t="shared" si="155"/>
        <v>100</v>
      </c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</row>
    <row r="573" spans="1:42" ht="21" customHeight="1" x14ac:dyDescent="0.25">
      <c r="A573" s="61" t="s">
        <v>359</v>
      </c>
      <c r="B573" s="62" t="s">
        <v>391</v>
      </c>
      <c r="C573" s="62" t="s">
        <v>260</v>
      </c>
      <c r="D573" s="35">
        <v>613979</v>
      </c>
      <c r="E573" s="16" t="s">
        <v>539</v>
      </c>
      <c r="F573" s="66">
        <v>15000</v>
      </c>
      <c r="G573" s="66">
        <v>9060</v>
      </c>
      <c r="H573" s="66">
        <v>15000</v>
      </c>
      <c r="I573" s="66"/>
      <c r="J573" s="66"/>
      <c r="K573" s="66">
        <f t="shared" si="163"/>
        <v>15000</v>
      </c>
      <c r="L573" s="67">
        <f t="shared" si="155"/>
        <v>100</v>
      </c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</row>
    <row r="574" spans="1:42" ht="11.25" customHeight="1" x14ac:dyDescent="0.25">
      <c r="A574" s="61">
        <v>10</v>
      </c>
      <c r="B574" s="62">
        <v>108</v>
      </c>
      <c r="C574" s="62" t="s">
        <v>260</v>
      </c>
      <c r="D574" s="65">
        <v>613983</v>
      </c>
      <c r="E574" s="65" t="s">
        <v>333</v>
      </c>
      <c r="F574" s="66">
        <v>3206</v>
      </c>
      <c r="G574" s="66">
        <v>2192</v>
      </c>
      <c r="H574" s="66">
        <v>3045</v>
      </c>
      <c r="I574" s="66"/>
      <c r="J574" s="66"/>
      <c r="K574" s="66">
        <f t="shared" si="163"/>
        <v>3045</v>
      </c>
      <c r="L574" s="67">
        <f t="shared" si="155"/>
        <v>94.978165938864635</v>
      </c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</row>
    <row r="575" spans="1:42" ht="11.25" customHeight="1" x14ac:dyDescent="0.25">
      <c r="A575" s="61">
        <v>10</v>
      </c>
      <c r="B575" s="62">
        <v>108</v>
      </c>
      <c r="C575" s="62" t="s">
        <v>260</v>
      </c>
      <c r="D575" s="77">
        <v>613991</v>
      </c>
      <c r="E575" s="77" t="s">
        <v>355</v>
      </c>
      <c r="F575" s="66">
        <v>21465</v>
      </c>
      <c r="G575" s="66">
        <v>11705</v>
      </c>
      <c r="H575" s="66">
        <v>20500</v>
      </c>
      <c r="I575" s="66"/>
      <c r="J575" s="66">
        <v>1000</v>
      </c>
      <c r="K575" s="66">
        <f t="shared" si="163"/>
        <v>21500</v>
      </c>
      <c r="L575" s="67">
        <f t="shared" si="155"/>
        <v>100.16305613789891</v>
      </c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</row>
    <row r="576" spans="1:42" ht="11.25" customHeight="1" x14ac:dyDescent="0.25">
      <c r="A576" s="61" t="s">
        <v>359</v>
      </c>
      <c r="B576" s="62">
        <v>108</v>
      </c>
      <c r="C576" s="62" t="s">
        <v>260</v>
      </c>
      <c r="D576" s="68" t="s">
        <v>400</v>
      </c>
      <c r="E576" s="65" t="s">
        <v>401</v>
      </c>
      <c r="F576" s="66">
        <v>2000</v>
      </c>
      <c r="G576" s="66">
        <v>70</v>
      </c>
      <c r="H576" s="66">
        <v>2000</v>
      </c>
      <c r="I576" s="66"/>
      <c r="J576" s="66"/>
      <c r="K576" s="66">
        <f t="shared" si="163"/>
        <v>2000</v>
      </c>
      <c r="L576" s="67">
        <f t="shared" si="155"/>
        <v>100</v>
      </c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</row>
    <row r="577" spans="1:42" ht="11.25" customHeight="1" x14ac:dyDescent="0.25">
      <c r="A577" s="61">
        <v>10</v>
      </c>
      <c r="B577" s="62">
        <v>108</v>
      </c>
      <c r="C577" s="62" t="s">
        <v>260</v>
      </c>
      <c r="D577" s="77">
        <v>613995</v>
      </c>
      <c r="E577" s="77" t="s">
        <v>148</v>
      </c>
      <c r="F577" s="66">
        <v>0</v>
      </c>
      <c r="G577" s="66">
        <v>0</v>
      </c>
      <c r="H577" s="66">
        <v>0</v>
      </c>
      <c r="I577" s="66"/>
      <c r="J577" s="66"/>
      <c r="K577" s="66">
        <f t="shared" si="163"/>
        <v>0</v>
      </c>
      <c r="L577" s="67" t="e">
        <f t="shared" si="155"/>
        <v>#DIV/0!</v>
      </c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</row>
    <row r="578" spans="1:42" ht="11.25" customHeight="1" x14ac:dyDescent="0.25">
      <c r="A578" s="61">
        <v>10</v>
      </c>
      <c r="B578" s="62">
        <v>108</v>
      </c>
      <c r="C578" s="62" t="s">
        <v>260</v>
      </c>
      <c r="D578" s="22">
        <v>614100</v>
      </c>
      <c r="E578" s="22" t="s">
        <v>64</v>
      </c>
      <c r="F578" s="63">
        <f>F579+F580</f>
        <v>148741</v>
      </c>
      <c r="G578" s="63">
        <f t="shared" ref="G578:K578" si="164">G579</f>
        <v>0</v>
      </c>
      <c r="H578" s="63">
        <f t="shared" si="164"/>
        <v>0</v>
      </c>
      <c r="I578" s="63">
        <f t="shared" si="164"/>
        <v>35000</v>
      </c>
      <c r="J578" s="63">
        <f t="shared" si="164"/>
        <v>121241</v>
      </c>
      <c r="K578" s="63">
        <f t="shared" si="164"/>
        <v>156241</v>
      </c>
      <c r="L578" s="67">
        <f t="shared" si="155"/>
        <v>105.04232188838316</v>
      </c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</row>
    <row r="579" spans="1:42" ht="11.25" customHeight="1" x14ac:dyDescent="0.25">
      <c r="A579" s="61">
        <v>10</v>
      </c>
      <c r="B579" s="62">
        <v>108</v>
      </c>
      <c r="C579" s="62" t="s">
        <v>260</v>
      </c>
      <c r="D579" s="35">
        <v>614121</v>
      </c>
      <c r="E579" s="44" t="s">
        <v>480</v>
      </c>
      <c r="F579" s="66">
        <v>133741</v>
      </c>
      <c r="G579" s="66">
        <v>0</v>
      </c>
      <c r="H579" s="66">
        <v>0</v>
      </c>
      <c r="I579" s="66">
        <v>35000</v>
      </c>
      <c r="J579" s="66">
        <v>121241</v>
      </c>
      <c r="K579" s="66">
        <f t="shared" si="163"/>
        <v>156241</v>
      </c>
      <c r="L579" s="67">
        <f t="shared" ref="L579:L605" si="165">K579/F579*100</f>
        <v>116.8235619593094</v>
      </c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</row>
    <row r="580" spans="1:42" ht="11.25" customHeight="1" x14ac:dyDescent="0.25">
      <c r="A580" s="61"/>
      <c r="B580" s="62"/>
      <c r="C580" s="62"/>
      <c r="D580" s="35">
        <v>614125</v>
      </c>
      <c r="E580" s="44" t="s">
        <v>634</v>
      </c>
      <c r="F580" s="66">
        <v>15000</v>
      </c>
      <c r="G580" s="66"/>
      <c r="H580" s="66"/>
      <c r="I580" s="66"/>
      <c r="J580" s="66"/>
      <c r="K580" s="66"/>
      <c r="L580" s="67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</row>
    <row r="581" spans="1:42" ht="11.25" customHeight="1" x14ac:dyDescent="0.25">
      <c r="A581" s="61">
        <v>10</v>
      </c>
      <c r="B581" s="62">
        <v>108</v>
      </c>
      <c r="C581" s="62" t="s">
        <v>260</v>
      </c>
      <c r="D581" s="22">
        <v>614200</v>
      </c>
      <c r="E581" s="22" t="s">
        <v>65</v>
      </c>
      <c r="F581" s="63">
        <f>F582+F583+F584+F586+F585</f>
        <v>573000</v>
      </c>
      <c r="G581" s="63">
        <f t="shared" ref="G581:K581" si="166">G582+G583+G584+G586+G585</f>
        <v>97953</v>
      </c>
      <c r="H581" s="63">
        <f t="shared" si="166"/>
        <v>447000</v>
      </c>
      <c r="I581" s="63">
        <f t="shared" si="166"/>
        <v>0</v>
      </c>
      <c r="J581" s="63">
        <f t="shared" si="166"/>
        <v>0</v>
      </c>
      <c r="K581" s="63">
        <f t="shared" si="166"/>
        <v>447000</v>
      </c>
      <c r="L581" s="64">
        <f t="shared" si="165"/>
        <v>78.010471204188477</v>
      </c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</row>
    <row r="582" spans="1:42" ht="11.25" customHeight="1" x14ac:dyDescent="0.25">
      <c r="A582" s="61">
        <v>10</v>
      </c>
      <c r="B582" s="62">
        <v>108</v>
      </c>
      <c r="C582" s="62" t="s">
        <v>260</v>
      </c>
      <c r="D582" s="65">
        <v>614233</v>
      </c>
      <c r="E582" s="65" t="s">
        <v>347</v>
      </c>
      <c r="F582" s="66">
        <v>0</v>
      </c>
      <c r="G582" s="66">
        <v>0</v>
      </c>
      <c r="H582" s="66"/>
      <c r="I582" s="66"/>
      <c r="J582" s="66">
        <v>0</v>
      </c>
      <c r="K582" s="66">
        <f t="shared" si="163"/>
        <v>0</v>
      </c>
      <c r="L582" s="67" t="e">
        <f t="shared" si="165"/>
        <v>#DIV/0!</v>
      </c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</row>
    <row r="583" spans="1:42" ht="11.25" customHeight="1" x14ac:dyDescent="0.25">
      <c r="A583" s="61">
        <v>10</v>
      </c>
      <c r="B583" s="62">
        <v>108</v>
      </c>
      <c r="C583" s="62" t="s">
        <v>260</v>
      </c>
      <c r="D583" s="65">
        <v>614234</v>
      </c>
      <c r="E583" s="65" t="s">
        <v>106</v>
      </c>
      <c r="F583" s="66">
        <v>230000</v>
      </c>
      <c r="G583" s="66">
        <v>1232</v>
      </c>
      <c r="H583" s="66">
        <v>230000</v>
      </c>
      <c r="I583" s="66"/>
      <c r="J583" s="66"/>
      <c r="K583" s="66">
        <f t="shared" si="163"/>
        <v>230000</v>
      </c>
      <c r="L583" s="67">
        <f t="shared" si="165"/>
        <v>100</v>
      </c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</row>
    <row r="584" spans="1:42" ht="11.25" customHeight="1" x14ac:dyDescent="0.25">
      <c r="A584" s="61">
        <v>10</v>
      </c>
      <c r="B584" s="62">
        <v>108</v>
      </c>
      <c r="C584" s="62" t="s">
        <v>260</v>
      </c>
      <c r="D584" s="68" t="s">
        <v>185</v>
      </c>
      <c r="E584" s="65" t="s">
        <v>348</v>
      </c>
      <c r="F584" s="66">
        <v>3000</v>
      </c>
      <c r="G584" s="66">
        <v>0</v>
      </c>
      <c r="H584" s="66">
        <v>3000</v>
      </c>
      <c r="I584" s="66"/>
      <c r="J584" s="66"/>
      <c r="K584" s="66">
        <f t="shared" si="163"/>
        <v>3000</v>
      </c>
      <c r="L584" s="67">
        <f t="shared" si="165"/>
        <v>100</v>
      </c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</row>
    <row r="585" spans="1:42" ht="21.75" customHeight="1" x14ac:dyDescent="0.25">
      <c r="A585" s="61" t="s">
        <v>359</v>
      </c>
      <c r="B585" s="62" t="s">
        <v>391</v>
      </c>
      <c r="C585" s="62" t="s">
        <v>260</v>
      </c>
      <c r="D585" s="35" t="s">
        <v>535</v>
      </c>
      <c r="E585" s="16" t="s">
        <v>555</v>
      </c>
      <c r="F585" s="66">
        <v>150000</v>
      </c>
      <c r="G585" s="66">
        <v>1100</v>
      </c>
      <c r="H585" s="66">
        <v>14000</v>
      </c>
      <c r="I585" s="66"/>
      <c r="J585" s="66"/>
      <c r="K585" s="66">
        <f t="shared" si="163"/>
        <v>14000</v>
      </c>
      <c r="L585" s="67">
        <f t="shared" si="165"/>
        <v>9.3333333333333339</v>
      </c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</row>
    <row r="586" spans="1:42" ht="11.25" customHeight="1" x14ac:dyDescent="0.25">
      <c r="A586" s="61">
        <v>10</v>
      </c>
      <c r="B586" s="62">
        <v>108</v>
      </c>
      <c r="C586" s="62" t="s">
        <v>260</v>
      </c>
      <c r="D586" s="65">
        <v>614243</v>
      </c>
      <c r="E586" s="65" t="s">
        <v>108</v>
      </c>
      <c r="F586" s="66">
        <v>190000</v>
      </c>
      <c r="G586" s="66">
        <v>95621</v>
      </c>
      <c r="H586" s="66">
        <v>200000</v>
      </c>
      <c r="I586" s="66"/>
      <c r="J586" s="66"/>
      <c r="K586" s="66">
        <f t="shared" si="163"/>
        <v>200000</v>
      </c>
      <c r="L586" s="67">
        <f t="shared" si="165"/>
        <v>105.26315789473684</v>
      </c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</row>
    <row r="587" spans="1:42" ht="11.25" customHeight="1" x14ac:dyDescent="0.25">
      <c r="A587" s="61">
        <v>10</v>
      </c>
      <c r="B587" s="62">
        <v>108</v>
      </c>
      <c r="C587" s="62" t="s">
        <v>260</v>
      </c>
      <c r="D587" s="22">
        <v>614300</v>
      </c>
      <c r="E587" s="22" t="s">
        <v>131</v>
      </c>
      <c r="F587" s="63">
        <f>SUM(F588:F598)</f>
        <v>711500</v>
      </c>
      <c r="G587" s="63">
        <f>SUM(G588:G598)</f>
        <v>321956</v>
      </c>
      <c r="H587" s="63">
        <f>SUM(H588:H598)</f>
        <v>388500</v>
      </c>
      <c r="I587" s="63">
        <f t="shared" ref="I587:J587" si="167">SUM(I588:I598)</f>
        <v>8000</v>
      </c>
      <c r="J587" s="63">
        <f t="shared" si="167"/>
        <v>0</v>
      </c>
      <c r="K587" s="63">
        <f>H587+I587+J587</f>
        <v>396500</v>
      </c>
      <c r="L587" s="64">
        <f t="shared" si="165"/>
        <v>55.727336612789877</v>
      </c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</row>
    <row r="588" spans="1:42" ht="11.25" customHeight="1" x14ac:dyDescent="0.25">
      <c r="A588" s="61">
        <v>10</v>
      </c>
      <c r="B588" s="62">
        <v>108</v>
      </c>
      <c r="C588" s="62" t="s">
        <v>260</v>
      </c>
      <c r="D588" s="68" t="s">
        <v>187</v>
      </c>
      <c r="E588" s="65" t="s">
        <v>112</v>
      </c>
      <c r="F588" s="66">
        <v>25000</v>
      </c>
      <c r="G588" s="66"/>
      <c r="H588" s="66">
        <v>25000</v>
      </c>
      <c r="I588" s="66"/>
      <c r="J588" s="66"/>
      <c r="K588" s="66">
        <f t="shared" si="163"/>
        <v>25000</v>
      </c>
      <c r="L588" s="67">
        <f t="shared" si="165"/>
        <v>100</v>
      </c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</row>
    <row r="589" spans="1:42" ht="11.25" customHeight="1" x14ac:dyDescent="0.25">
      <c r="A589" s="61">
        <v>10</v>
      </c>
      <c r="B589" s="62">
        <v>108</v>
      </c>
      <c r="C589" s="62" t="s">
        <v>260</v>
      </c>
      <c r="D589" s="68" t="s">
        <v>190</v>
      </c>
      <c r="E589" s="65" t="s">
        <v>113</v>
      </c>
      <c r="F589" s="66">
        <v>20000</v>
      </c>
      <c r="G589" s="66">
        <v>22017</v>
      </c>
      <c r="H589" s="66">
        <v>180000</v>
      </c>
      <c r="I589" s="66"/>
      <c r="J589" s="66"/>
      <c r="K589" s="66">
        <f t="shared" si="163"/>
        <v>180000</v>
      </c>
      <c r="L589" s="67">
        <f t="shared" si="165"/>
        <v>900</v>
      </c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</row>
    <row r="590" spans="1:42" ht="11.25" customHeight="1" x14ac:dyDescent="0.25">
      <c r="A590" s="61">
        <v>10</v>
      </c>
      <c r="B590" s="62">
        <v>108</v>
      </c>
      <c r="C590" s="62" t="s">
        <v>260</v>
      </c>
      <c r="D590" s="68" t="s">
        <v>217</v>
      </c>
      <c r="E590" s="65" t="s">
        <v>193</v>
      </c>
      <c r="F590" s="66">
        <v>30000</v>
      </c>
      <c r="G590" s="66">
        <v>30000</v>
      </c>
      <c r="H590" s="66">
        <v>30000</v>
      </c>
      <c r="I590" s="66"/>
      <c r="J590" s="66"/>
      <c r="K590" s="66">
        <f t="shared" si="163"/>
        <v>30000</v>
      </c>
      <c r="L590" s="67">
        <f t="shared" si="165"/>
        <v>100</v>
      </c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</row>
    <row r="591" spans="1:42" ht="11.25" customHeight="1" x14ac:dyDescent="0.25">
      <c r="A591" s="61">
        <v>10</v>
      </c>
      <c r="B591" s="62">
        <v>108</v>
      </c>
      <c r="C591" s="62" t="s">
        <v>260</v>
      </c>
      <c r="D591" s="68" t="s">
        <v>227</v>
      </c>
      <c r="E591" s="65" t="s">
        <v>228</v>
      </c>
      <c r="F591" s="66">
        <v>4000</v>
      </c>
      <c r="G591" s="66">
        <v>4000</v>
      </c>
      <c r="H591" s="66">
        <v>4000</v>
      </c>
      <c r="I591" s="66"/>
      <c r="J591" s="66"/>
      <c r="K591" s="66">
        <f t="shared" si="163"/>
        <v>4000</v>
      </c>
      <c r="L591" s="67">
        <f t="shared" si="165"/>
        <v>100</v>
      </c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</row>
    <row r="592" spans="1:42" ht="12" customHeight="1" x14ac:dyDescent="0.25">
      <c r="A592" s="61">
        <v>10</v>
      </c>
      <c r="B592" s="62">
        <v>108</v>
      </c>
      <c r="C592" s="62" t="s">
        <v>260</v>
      </c>
      <c r="D592" s="68" t="s">
        <v>285</v>
      </c>
      <c r="E592" s="78" t="s">
        <v>536</v>
      </c>
      <c r="F592" s="66">
        <v>250000</v>
      </c>
      <c r="G592" s="66">
        <v>230465</v>
      </c>
      <c r="H592" s="66">
        <v>50000</v>
      </c>
      <c r="I592" s="66"/>
      <c r="J592" s="66"/>
      <c r="K592" s="66">
        <f t="shared" si="163"/>
        <v>50000</v>
      </c>
      <c r="L592" s="67">
        <f t="shared" si="165"/>
        <v>20</v>
      </c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</row>
    <row r="593" spans="1:42" ht="12" customHeight="1" x14ac:dyDescent="0.25">
      <c r="A593" s="61"/>
      <c r="B593" s="62"/>
      <c r="C593" s="62"/>
      <c r="D593" s="68" t="s">
        <v>635</v>
      </c>
      <c r="E593" s="78" t="s">
        <v>636</v>
      </c>
      <c r="F593" s="66">
        <v>170000</v>
      </c>
      <c r="G593" s="66"/>
      <c r="H593" s="66"/>
      <c r="I593" s="66"/>
      <c r="J593" s="66"/>
      <c r="K593" s="66"/>
      <c r="L593" s="67">
        <f t="shared" si="165"/>
        <v>0</v>
      </c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</row>
    <row r="594" spans="1:42" ht="12" customHeight="1" x14ac:dyDescent="0.25">
      <c r="A594" s="61" t="s">
        <v>359</v>
      </c>
      <c r="B594" s="62" t="s">
        <v>391</v>
      </c>
      <c r="C594" s="62" t="s">
        <v>260</v>
      </c>
      <c r="D594" s="68" t="s">
        <v>552</v>
      </c>
      <c r="E594" s="45" t="s">
        <v>554</v>
      </c>
      <c r="F594" s="66">
        <v>7500</v>
      </c>
      <c r="G594" s="66">
        <v>0</v>
      </c>
      <c r="H594" s="66">
        <v>7500</v>
      </c>
      <c r="I594" s="66"/>
      <c r="J594" s="66"/>
      <c r="K594" s="66">
        <f t="shared" si="163"/>
        <v>7500</v>
      </c>
      <c r="L594" s="67">
        <f t="shared" si="165"/>
        <v>100</v>
      </c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</row>
    <row r="595" spans="1:42" ht="12" customHeight="1" x14ac:dyDescent="0.25">
      <c r="A595" s="61"/>
      <c r="B595" s="62"/>
      <c r="C595" s="62"/>
      <c r="D595" s="68" t="s">
        <v>637</v>
      </c>
      <c r="E595" s="45" t="s">
        <v>638</v>
      </c>
      <c r="F595" s="66">
        <v>30000</v>
      </c>
      <c r="G595" s="66">
        <v>15000</v>
      </c>
      <c r="H595" s="66">
        <v>30000</v>
      </c>
      <c r="I595" s="66"/>
      <c r="J595" s="66"/>
      <c r="K595" s="66">
        <f t="shared" si="163"/>
        <v>30000</v>
      </c>
      <c r="L595" s="67">
        <f t="shared" si="165"/>
        <v>100</v>
      </c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</row>
    <row r="596" spans="1:42" ht="11.25" customHeight="1" x14ac:dyDescent="0.25">
      <c r="A596" s="61">
        <v>10</v>
      </c>
      <c r="B596" s="62">
        <v>108</v>
      </c>
      <c r="C596" s="62" t="s">
        <v>260</v>
      </c>
      <c r="D596" s="68" t="s">
        <v>229</v>
      </c>
      <c r="E596" s="65" t="s">
        <v>115</v>
      </c>
      <c r="F596" s="66">
        <v>150000</v>
      </c>
      <c r="G596" s="66">
        <v>6500</v>
      </c>
      <c r="H596" s="66">
        <v>50000</v>
      </c>
      <c r="I596" s="66"/>
      <c r="J596" s="66"/>
      <c r="K596" s="66">
        <f t="shared" si="163"/>
        <v>50000</v>
      </c>
      <c r="L596" s="67">
        <f t="shared" si="165"/>
        <v>33.333333333333329</v>
      </c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</row>
    <row r="597" spans="1:42" ht="11.25" customHeight="1" x14ac:dyDescent="0.25">
      <c r="A597" s="61">
        <v>10</v>
      </c>
      <c r="B597" s="62">
        <v>108</v>
      </c>
      <c r="C597" s="62" t="s">
        <v>260</v>
      </c>
      <c r="D597" s="68" t="s">
        <v>226</v>
      </c>
      <c r="E597" s="65" t="s">
        <v>505</v>
      </c>
      <c r="F597" s="66">
        <v>0</v>
      </c>
      <c r="G597" s="66">
        <v>0</v>
      </c>
      <c r="H597" s="66">
        <v>0</v>
      </c>
      <c r="I597" s="66"/>
      <c r="J597" s="66"/>
      <c r="K597" s="66">
        <f t="shared" si="163"/>
        <v>0</v>
      </c>
      <c r="L597" s="67" t="e">
        <f t="shared" si="165"/>
        <v>#DIV/0!</v>
      </c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</row>
    <row r="598" spans="1:42" ht="11.25" customHeight="1" x14ac:dyDescent="0.25">
      <c r="A598" s="61" t="s">
        <v>359</v>
      </c>
      <c r="B598" s="62" t="s">
        <v>391</v>
      </c>
      <c r="C598" s="62" t="s">
        <v>260</v>
      </c>
      <c r="D598" s="68" t="s">
        <v>526</v>
      </c>
      <c r="E598" s="65" t="s">
        <v>527</v>
      </c>
      <c r="F598" s="66">
        <v>25000</v>
      </c>
      <c r="G598" s="66">
        <v>13974</v>
      </c>
      <c r="H598" s="66">
        <v>12000</v>
      </c>
      <c r="I598" s="66">
        <v>8000</v>
      </c>
      <c r="J598" s="66"/>
      <c r="K598" s="66">
        <f t="shared" si="163"/>
        <v>20000</v>
      </c>
      <c r="L598" s="67">
        <f t="shared" si="165"/>
        <v>80</v>
      </c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</row>
    <row r="599" spans="1:42" ht="11.25" customHeight="1" x14ac:dyDescent="0.25">
      <c r="A599" s="61" t="s">
        <v>359</v>
      </c>
      <c r="B599" s="62" t="s">
        <v>391</v>
      </c>
      <c r="C599" s="62" t="s">
        <v>260</v>
      </c>
      <c r="D599" s="115">
        <v>615300</v>
      </c>
      <c r="E599" s="22" t="s">
        <v>449</v>
      </c>
      <c r="F599" s="63">
        <f>F600+F601</f>
        <v>200000</v>
      </c>
      <c r="G599" s="63">
        <f t="shared" ref="G599:K599" si="168">G600</f>
        <v>0</v>
      </c>
      <c r="H599" s="63">
        <f t="shared" si="168"/>
        <v>100000</v>
      </c>
      <c r="I599" s="63">
        <f t="shared" si="168"/>
        <v>0</v>
      </c>
      <c r="J599" s="63">
        <f t="shared" si="168"/>
        <v>80000</v>
      </c>
      <c r="K599" s="63">
        <f t="shared" si="168"/>
        <v>180000</v>
      </c>
      <c r="L599" s="67">
        <f t="shared" si="165"/>
        <v>90</v>
      </c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</row>
    <row r="600" spans="1:42" ht="13.5" customHeight="1" x14ac:dyDescent="0.25">
      <c r="A600" s="61" t="s">
        <v>359</v>
      </c>
      <c r="B600" s="62" t="s">
        <v>391</v>
      </c>
      <c r="C600" s="62" t="s">
        <v>260</v>
      </c>
      <c r="D600" s="68">
        <v>615311</v>
      </c>
      <c r="E600" s="83" t="s">
        <v>561</v>
      </c>
      <c r="F600" s="66">
        <v>200000</v>
      </c>
      <c r="G600" s="66">
        <v>0</v>
      </c>
      <c r="H600" s="66">
        <v>100000</v>
      </c>
      <c r="I600" s="66"/>
      <c r="J600" s="66">
        <v>80000</v>
      </c>
      <c r="K600" s="66">
        <f>H600+I600+J600</f>
        <v>180000</v>
      </c>
      <c r="L600" s="67">
        <f t="shared" si="165"/>
        <v>90</v>
      </c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</row>
    <row r="601" spans="1:42" ht="21" customHeight="1" x14ac:dyDescent="0.25">
      <c r="A601" s="61" t="s">
        <v>359</v>
      </c>
      <c r="B601" s="62" t="s">
        <v>391</v>
      </c>
      <c r="C601" s="62" t="s">
        <v>260</v>
      </c>
      <c r="D601" s="68" t="s">
        <v>591</v>
      </c>
      <c r="E601" s="83" t="s">
        <v>592</v>
      </c>
      <c r="F601" s="66">
        <v>0</v>
      </c>
      <c r="G601" s="66"/>
      <c r="H601" s="66">
        <v>0</v>
      </c>
      <c r="I601" s="66"/>
      <c r="J601" s="66"/>
      <c r="K601" s="66">
        <f>H601+I601+J601</f>
        <v>0</v>
      </c>
      <c r="L601" s="67" t="e">
        <f t="shared" si="165"/>
        <v>#DIV/0!</v>
      </c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</row>
    <row r="602" spans="1:42" ht="11.25" customHeight="1" x14ac:dyDescent="0.25">
      <c r="A602" s="61">
        <v>10</v>
      </c>
      <c r="B602" s="62">
        <v>108</v>
      </c>
      <c r="C602" s="62" t="s">
        <v>260</v>
      </c>
      <c r="D602" s="22"/>
      <c r="E602" s="94" t="s">
        <v>123</v>
      </c>
      <c r="F602" s="63">
        <f t="shared" ref="F602:K602" si="169">SUM(F603:F610)</f>
        <v>418221</v>
      </c>
      <c r="G602" s="63">
        <f t="shared" si="169"/>
        <v>162523</v>
      </c>
      <c r="H602" s="63">
        <f t="shared" si="169"/>
        <v>132500</v>
      </c>
      <c r="I602" s="63">
        <f t="shared" si="169"/>
        <v>0</v>
      </c>
      <c r="J602" s="63">
        <f t="shared" si="169"/>
        <v>133000</v>
      </c>
      <c r="K602" s="63">
        <f t="shared" si="169"/>
        <v>265500</v>
      </c>
      <c r="L602" s="64">
        <f t="shared" si="165"/>
        <v>63.483182336611499</v>
      </c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</row>
    <row r="603" spans="1:42" ht="11.25" customHeight="1" x14ac:dyDescent="0.25">
      <c r="A603" s="61">
        <v>10</v>
      </c>
      <c r="B603" s="62">
        <v>108</v>
      </c>
      <c r="C603" s="62" t="s">
        <v>260</v>
      </c>
      <c r="D603" s="77">
        <v>821311</v>
      </c>
      <c r="E603" s="77" t="s">
        <v>254</v>
      </c>
      <c r="F603" s="66">
        <v>81700</v>
      </c>
      <c r="G603" s="66">
        <v>35504</v>
      </c>
      <c r="H603" s="66">
        <v>30000</v>
      </c>
      <c r="I603" s="63"/>
      <c r="J603" s="63"/>
      <c r="K603" s="66">
        <f t="shared" ref="K603:K610" si="170">H603+I603+J603</f>
        <v>30000</v>
      </c>
      <c r="L603" s="67">
        <f t="shared" si="165"/>
        <v>36.719706242350057</v>
      </c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</row>
    <row r="604" spans="1:42" ht="11.25" customHeight="1" x14ac:dyDescent="0.25">
      <c r="A604" s="61">
        <v>10</v>
      </c>
      <c r="B604" s="62">
        <v>108</v>
      </c>
      <c r="C604" s="62" t="s">
        <v>260</v>
      </c>
      <c r="D604" s="77">
        <v>821312</v>
      </c>
      <c r="E604" s="77" t="s">
        <v>356</v>
      </c>
      <c r="F604" s="66">
        <v>44653</v>
      </c>
      <c r="G604" s="66">
        <v>51363</v>
      </c>
      <c r="H604" s="66">
        <v>30000</v>
      </c>
      <c r="I604" s="63"/>
      <c r="J604" s="63"/>
      <c r="K604" s="66">
        <f t="shared" si="170"/>
        <v>30000</v>
      </c>
      <c r="L604" s="67">
        <f t="shared" si="165"/>
        <v>67.184735628065312</v>
      </c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</row>
    <row r="605" spans="1:42" ht="11.25" customHeight="1" x14ac:dyDescent="0.25">
      <c r="A605" s="61"/>
      <c r="B605" s="62"/>
      <c r="C605" s="62"/>
      <c r="D605" s="77">
        <v>821312</v>
      </c>
      <c r="E605" s="77" t="s">
        <v>639</v>
      </c>
      <c r="F605" s="66">
        <v>21000</v>
      </c>
      <c r="G605" s="66">
        <v>21902</v>
      </c>
      <c r="H605" s="66"/>
      <c r="I605" s="63"/>
      <c r="J605" s="63"/>
      <c r="K605" s="66">
        <f t="shared" si="170"/>
        <v>0</v>
      </c>
      <c r="L605" s="67">
        <f t="shared" si="165"/>
        <v>0</v>
      </c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</row>
    <row r="606" spans="1:42" ht="11.25" customHeight="1" x14ac:dyDescent="0.25">
      <c r="A606" s="61" t="s">
        <v>359</v>
      </c>
      <c r="B606" s="62">
        <v>108</v>
      </c>
      <c r="C606" s="62" t="s">
        <v>260</v>
      </c>
      <c r="D606" s="77">
        <v>821319</v>
      </c>
      <c r="E606" s="77" t="s">
        <v>393</v>
      </c>
      <c r="F606" s="66">
        <v>5000</v>
      </c>
      <c r="G606" s="66">
        <v>610</v>
      </c>
      <c r="H606" s="66">
        <v>5000</v>
      </c>
      <c r="I606" s="63"/>
      <c r="J606" s="63"/>
      <c r="K606" s="66">
        <f t="shared" si="170"/>
        <v>5000</v>
      </c>
      <c r="L606" s="67">
        <f t="shared" ref="L606:L610" si="171">K606/F606*100</f>
        <v>100</v>
      </c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</row>
    <row r="607" spans="1:42" ht="11.25" customHeight="1" x14ac:dyDescent="0.25">
      <c r="A607" s="61" t="s">
        <v>359</v>
      </c>
      <c r="B607" s="62" t="s">
        <v>391</v>
      </c>
      <c r="C607" s="62" t="s">
        <v>260</v>
      </c>
      <c r="D607" s="77">
        <v>821321</v>
      </c>
      <c r="E607" s="77" t="s">
        <v>593</v>
      </c>
      <c r="F607" s="66">
        <v>50000</v>
      </c>
      <c r="G607" s="66"/>
      <c r="H607" s="66">
        <v>0</v>
      </c>
      <c r="I607" s="63"/>
      <c r="J607" s="63"/>
      <c r="K607" s="66">
        <f t="shared" si="170"/>
        <v>0</v>
      </c>
      <c r="L607" s="67">
        <f t="shared" si="171"/>
        <v>0</v>
      </c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</row>
    <row r="608" spans="1:42" ht="11.25" customHeight="1" x14ac:dyDescent="0.25">
      <c r="A608" s="61" t="s">
        <v>359</v>
      </c>
      <c r="B608" s="62" t="s">
        <v>391</v>
      </c>
      <c r="C608" s="62" t="s">
        <v>260</v>
      </c>
      <c r="D608" s="77">
        <v>821361</v>
      </c>
      <c r="E608" s="77" t="s">
        <v>640</v>
      </c>
      <c r="F608" s="66">
        <v>5000</v>
      </c>
      <c r="G608" s="66">
        <v>0</v>
      </c>
      <c r="H608" s="66">
        <v>0</v>
      </c>
      <c r="I608" s="63"/>
      <c r="J608" s="63"/>
      <c r="K608" s="66">
        <f t="shared" si="170"/>
        <v>0</v>
      </c>
      <c r="L608" s="67">
        <f t="shared" si="171"/>
        <v>0</v>
      </c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</row>
    <row r="609" spans="1:42" ht="11.25" customHeight="1" x14ac:dyDescent="0.25">
      <c r="A609" s="61" t="s">
        <v>359</v>
      </c>
      <c r="B609" s="62">
        <v>108</v>
      </c>
      <c r="C609" s="62" t="s">
        <v>260</v>
      </c>
      <c r="D609" s="77">
        <v>821614</v>
      </c>
      <c r="E609" s="77" t="s">
        <v>560</v>
      </c>
      <c r="F609" s="66">
        <v>130868</v>
      </c>
      <c r="G609" s="66">
        <v>15617</v>
      </c>
      <c r="H609" s="66">
        <v>50000</v>
      </c>
      <c r="I609" s="66"/>
      <c r="J609" s="66">
        <v>70500</v>
      </c>
      <c r="K609" s="66">
        <f t="shared" si="170"/>
        <v>120500</v>
      </c>
      <c r="L609" s="67">
        <f t="shared" si="171"/>
        <v>92.077513219427203</v>
      </c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</row>
    <row r="610" spans="1:42" ht="11.25" customHeight="1" x14ac:dyDescent="0.25">
      <c r="A610" s="61">
        <v>10</v>
      </c>
      <c r="B610" s="62">
        <v>108</v>
      </c>
      <c r="C610" s="62" t="s">
        <v>260</v>
      </c>
      <c r="D610" s="79">
        <v>821513</v>
      </c>
      <c r="E610" s="237" t="s">
        <v>366</v>
      </c>
      <c r="F610" s="66">
        <v>80000</v>
      </c>
      <c r="G610" s="66">
        <v>37527</v>
      </c>
      <c r="H610" s="66">
        <v>17500</v>
      </c>
      <c r="I610" s="66"/>
      <c r="J610" s="66">
        <v>62500</v>
      </c>
      <c r="K610" s="66">
        <f t="shared" si="170"/>
        <v>80000</v>
      </c>
      <c r="L610" s="67">
        <f t="shared" si="171"/>
        <v>100</v>
      </c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</row>
    <row r="611" spans="1:42" ht="11.25" customHeight="1" x14ac:dyDescent="0.25">
      <c r="A611" s="70"/>
      <c r="B611" s="71"/>
      <c r="C611" s="71"/>
      <c r="D611" s="89"/>
      <c r="E611" s="90" t="s">
        <v>566</v>
      </c>
      <c r="F611" s="91"/>
      <c r="G611" s="92"/>
      <c r="H611" s="92"/>
      <c r="I611" s="92"/>
      <c r="J611" s="92"/>
      <c r="K611" s="92"/>
      <c r="L611" s="236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</row>
    <row r="612" spans="1:42" ht="11.25" customHeight="1" x14ac:dyDescent="0.25">
      <c r="A612" s="76"/>
      <c r="B612" s="76"/>
      <c r="C612" s="76"/>
      <c r="D612" s="131"/>
      <c r="E612" s="105"/>
      <c r="F612" s="106"/>
      <c r="G612" s="132"/>
      <c r="H612" s="132"/>
      <c r="I612" s="132"/>
      <c r="J612" s="132"/>
      <c r="K612" s="132"/>
      <c r="L612" s="141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</row>
    <row r="613" spans="1:42" ht="12" customHeight="1" x14ac:dyDescent="0.25">
      <c r="A613" s="486" t="s">
        <v>357</v>
      </c>
      <c r="B613" s="486"/>
      <c r="C613" s="486"/>
      <c r="D613" s="486"/>
      <c r="E613" s="486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</row>
    <row r="614" spans="1:42" ht="19.5" customHeight="1" x14ac:dyDescent="0.25">
      <c r="A614" s="484" t="s">
        <v>73</v>
      </c>
      <c r="B614" s="475" t="s">
        <v>257</v>
      </c>
      <c r="C614" s="475" t="s">
        <v>258</v>
      </c>
      <c r="D614" s="479" t="s">
        <v>259</v>
      </c>
      <c r="E614" s="481" t="s">
        <v>74</v>
      </c>
      <c r="F614" s="468" t="s">
        <v>579</v>
      </c>
      <c r="G614" s="468" t="s">
        <v>617</v>
      </c>
      <c r="H614" s="481" t="s">
        <v>616</v>
      </c>
      <c r="I614" s="481"/>
      <c r="J614" s="481"/>
      <c r="K614" s="481"/>
      <c r="L614" s="487" t="s">
        <v>541</v>
      </c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</row>
    <row r="615" spans="1:42" ht="39.75" customHeight="1" x14ac:dyDescent="0.25">
      <c r="A615" s="485"/>
      <c r="B615" s="476"/>
      <c r="C615" s="476"/>
      <c r="D615" s="480"/>
      <c r="E615" s="482"/>
      <c r="F615" s="469"/>
      <c r="G615" s="469"/>
      <c r="H615" s="223" t="s">
        <v>275</v>
      </c>
      <c r="I615" s="223" t="s">
        <v>276</v>
      </c>
      <c r="J615" s="223" t="s">
        <v>277</v>
      </c>
      <c r="K615" s="224" t="s">
        <v>278</v>
      </c>
      <c r="L615" s="488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</row>
    <row r="616" spans="1:42" ht="8.25" customHeight="1" x14ac:dyDescent="0.25">
      <c r="A616" s="30">
        <v>1</v>
      </c>
      <c r="B616" s="31">
        <v>2</v>
      </c>
      <c r="C616" s="31">
        <v>3</v>
      </c>
      <c r="D616" s="32">
        <v>4</v>
      </c>
      <c r="E616" s="31">
        <v>5</v>
      </c>
      <c r="F616" s="32">
        <v>6</v>
      </c>
      <c r="G616" s="32">
        <v>7</v>
      </c>
      <c r="H616" s="32">
        <v>8</v>
      </c>
      <c r="I616" s="32">
        <v>9</v>
      </c>
      <c r="J616" s="32">
        <v>10</v>
      </c>
      <c r="K616" s="32">
        <v>11</v>
      </c>
      <c r="L616" s="33">
        <v>12</v>
      </c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</row>
    <row r="617" spans="1:42" ht="9.75" customHeight="1" x14ac:dyDescent="0.25">
      <c r="A617" s="225"/>
      <c r="B617" s="226"/>
      <c r="C617" s="226"/>
      <c r="D617" s="227"/>
      <c r="E617" s="228" t="s">
        <v>130</v>
      </c>
      <c r="F617" s="229">
        <f>F618+F621+F627+F629+F642+F649+F647</f>
        <v>2824955</v>
      </c>
      <c r="G617" s="229">
        <f>G618+G621+G627+G629+G642+G649+G647</f>
        <v>635745</v>
      </c>
      <c r="H617" s="229">
        <f>H618+H621+H627+H629+H642+H649+H647</f>
        <v>814316</v>
      </c>
      <c r="I617" s="229">
        <f>I618+I621+I627+I629+I642+I649</f>
        <v>1423091</v>
      </c>
      <c r="J617" s="229">
        <f>J618+J621+J627+J629+J642+J649</f>
        <v>0</v>
      </c>
      <c r="K617" s="229">
        <f>H617+I617+J617</f>
        <v>2237407</v>
      </c>
      <c r="L617" s="230">
        <f t="shared" ref="L617:L653" si="172">K617/F617*100</f>
        <v>79.201509404574594</v>
      </c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</row>
    <row r="618" spans="1:42" ht="11.25" customHeight="1" x14ac:dyDescent="0.25">
      <c r="A618" s="52">
        <v>10</v>
      </c>
      <c r="B618" s="36" t="s">
        <v>440</v>
      </c>
      <c r="C618" s="36" t="s">
        <v>260</v>
      </c>
      <c r="D618" s="23">
        <v>611100</v>
      </c>
      <c r="E618" s="23" t="s">
        <v>326</v>
      </c>
      <c r="F618" s="20">
        <f>F619+F620</f>
        <v>598356</v>
      </c>
      <c r="G618" s="20">
        <f>G619+G620</f>
        <v>401080</v>
      </c>
      <c r="H618" s="20">
        <f>H619+H620</f>
        <v>555206</v>
      </c>
      <c r="I618" s="20">
        <f>I619+I620</f>
        <v>0</v>
      </c>
      <c r="J618" s="20">
        <f>J619+J620</f>
        <v>0</v>
      </c>
      <c r="K618" s="20">
        <f t="shared" ref="K618:K653" si="173">H618+I618+J618</f>
        <v>555206</v>
      </c>
      <c r="L618" s="19">
        <f t="shared" si="172"/>
        <v>92.788574026165023</v>
      </c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</row>
    <row r="619" spans="1:42" ht="11.25" customHeight="1" x14ac:dyDescent="0.25">
      <c r="A619" s="52">
        <v>10</v>
      </c>
      <c r="B619" s="36" t="s">
        <v>440</v>
      </c>
      <c r="C619" s="36" t="s">
        <v>260</v>
      </c>
      <c r="D619" s="15">
        <v>611111</v>
      </c>
      <c r="E619" s="15" t="s">
        <v>327</v>
      </c>
      <c r="F619" s="14">
        <v>425671</v>
      </c>
      <c r="G619" s="14">
        <v>276745</v>
      </c>
      <c r="H619" s="14">
        <v>393453</v>
      </c>
      <c r="I619" s="14"/>
      <c r="J619" s="14"/>
      <c r="K619" s="14">
        <f t="shared" si="173"/>
        <v>393453</v>
      </c>
      <c r="L619" s="18">
        <f t="shared" si="172"/>
        <v>92.431243847948295</v>
      </c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</row>
    <row r="620" spans="1:42" ht="11.25" customHeight="1" x14ac:dyDescent="0.25">
      <c r="A620" s="52">
        <v>10</v>
      </c>
      <c r="B620" s="36" t="s">
        <v>440</v>
      </c>
      <c r="C620" s="36" t="s">
        <v>260</v>
      </c>
      <c r="D620" s="15">
        <v>611130</v>
      </c>
      <c r="E620" s="15" t="s">
        <v>328</v>
      </c>
      <c r="F620" s="14">
        <v>172685</v>
      </c>
      <c r="G620" s="14">
        <v>124335</v>
      </c>
      <c r="H620" s="14">
        <v>161753</v>
      </c>
      <c r="I620" s="14"/>
      <c r="J620" s="14"/>
      <c r="K620" s="14">
        <f t="shared" si="173"/>
        <v>161753</v>
      </c>
      <c r="L620" s="18">
        <f t="shared" si="172"/>
        <v>93.669398036887969</v>
      </c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</row>
    <row r="621" spans="1:42" ht="11.25" customHeight="1" x14ac:dyDescent="0.25">
      <c r="A621" s="52">
        <v>10</v>
      </c>
      <c r="B621" s="36" t="s">
        <v>440</v>
      </c>
      <c r="C621" s="36" t="s">
        <v>260</v>
      </c>
      <c r="D621" s="23">
        <v>611200</v>
      </c>
      <c r="E621" s="23" t="s">
        <v>329</v>
      </c>
      <c r="F621" s="20">
        <f>SUM(F622:F626)</f>
        <v>86900</v>
      </c>
      <c r="G621" s="20">
        <f>SUM(G622:G626)</f>
        <v>71308</v>
      </c>
      <c r="H621" s="20">
        <f>SUM(H622:H626)</f>
        <v>98600</v>
      </c>
      <c r="I621" s="20">
        <f>SUM(I622:I625)</f>
        <v>0</v>
      </c>
      <c r="J621" s="20">
        <f>SUM(J622:J625)</f>
        <v>0</v>
      </c>
      <c r="K621" s="20">
        <f>H621+I621+J621</f>
        <v>98600</v>
      </c>
      <c r="L621" s="19">
        <f t="shared" si="172"/>
        <v>113.463751438435</v>
      </c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</row>
    <row r="622" spans="1:42" ht="11.25" customHeight="1" x14ac:dyDescent="0.25">
      <c r="A622" s="52">
        <v>10</v>
      </c>
      <c r="B622" s="36" t="s">
        <v>440</v>
      </c>
      <c r="C622" s="36" t="s">
        <v>260</v>
      </c>
      <c r="D622" s="15">
        <v>611211</v>
      </c>
      <c r="E622" s="15" t="s">
        <v>47</v>
      </c>
      <c r="F622" s="14">
        <v>8000</v>
      </c>
      <c r="G622" s="14">
        <v>9497</v>
      </c>
      <c r="H622" s="14">
        <v>14000</v>
      </c>
      <c r="I622" s="14"/>
      <c r="J622" s="14"/>
      <c r="K622" s="14">
        <f t="shared" si="173"/>
        <v>14000</v>
      </c>
      <c r="L622" s="18">
        <f t="shared" si="172"/>
        <v>175</v>
      </c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</row>
    <row r="623" spans="1:42" ht="11.25" customHeight="1" x14ac:dyDescent="0.25">
      <c r="A623" s="52">
        <v>10</v>
      </c>
      <c r="B623" s="36" t="s">
        <v>440</v>
      </c>
      <c r="C623" s="36" t="s">
        <v>260</v>
      </c>
      <c r="D623" s="15">
        <v>611221</v>
      </c>
      <c r="E623" s="15" t="s">
        <v>48</v>
      </c>
      <c r="F623" s="14">
        <v>45400</v>
      </c>
      <c r="G623" s="14">
        <v>38406</v>
      </c>
      <c r="H623" s="14">
        <v>62000</v>
      </c>
      <c r="I623" s="14"/>
      <c r="J623" s="14"/>
      <c r="K623" s="14">
        <f t="shared" si="173"/>
        <v>62000</v>
      </c>
      <c r="L623" s="18">
        <f t="shared" si="172"/>
        <v>136.56387665198238</v>
      </c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</row>
    <row r="624" spans="1:42" ht="11.25" customHeight="1" x14ac:dyDescent="0.25">
      <c r="A624" s="52">
        <v>10</v>
      </c>
      <c r="B624" s="36" t="s">
        <v>440</v>
      </c>
      <c r="C624" s="36" t="s">
        <v>260</v>
      </c>
      <c r="D624" s="15">
        <v>611224</v>
      </c>
      <c r="E624" s="15" t="s">
        <v>49</v>
      </c>
      <c r="F624" s="14">
        <v>11900</v>
      </c>
      <c r="G624" s="14">
        <v>12042</v>
      </c>
      <c r="H624" s="14">
        <v>14250</v>
      </c>
      <c r="I624" s="14"/>
      <c r="J624" s="14"/>
      <c r="K624" s="14">
        <f t="shared" si="173"/>
        <v>14250</v>
      </c>
      <c r="L624" s="18">
        <f t="shared" si="172"/>
        <v>119.74789915966386</v>
      </c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</row>
    <row r="625" spans="1:42" ht="11.25" customHeight="1" x14ac:dyDescent="0.25">
      <c r="A625" s="52">
        <v>10</v>
      </c>
      <c r="B625" s="36" t="s">
        <v>440</v>
      </c>
      <c r="C625" s="36" t="s">
        <v>260</v>
      </c>
      <c r="D625" s="15">
        <v>611225</v>
      </c>
      <c r="E625" s="15" t="s">
        <v>50</v>
      </c>
      <c r="F625" s="14">
        <v>18000</v>
      </c>
      <c r="G625" s="14">
        <v>7763</v>
      </c>
      <c r="H625" s="14">
        <v>8350</v>
      </c>
      <c r="I625" s="14"/>
      <c r="J625" s="14"/>
      <c r="K625" s="14">
        <f t="shared" si="173"/>
        <v>8350</v>
      </c>
      <c r="L625" s="18">
        <f t="shared" si="172"/>
        <v>46.388888888888893</v>
      </c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</row>
    <row r="626" spans="1:42" ht="11.25" customHeight="1" x14ac:dyDescent="0.25">
      <c r="A626" s="52" t="s">
        <v>359</v>
      </c>
      <c r="B626" s="36" t="s">
        <v>440</v>
      </c>
      <c r="C626" s="36" t="s">
        <v>260</v>
      </c>
      <c r="D626" s="15">
        <v>611226</v>
      </c>
      <c r="E626" s="15" t="s">
        <v>454</v>
      </c>
      <c r="F626" s="14">
        <v>3600</v>
      </c>
      <c r="G626" s="14">
        <v>3600</v>
      </c>
      <c r="H626" s="14">
        <v>0</v>
      </c>
      <c r="I626" s="14"/>
      <c r="J626" s="14"/>
      <c r="K626" s="14">
        <f t="shared" si="173"/>
        <v>0</v>
      </c>
      <c r="L626" s="18">
        <f t="shared" si="172"/>
        <v>0</v>
      </c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</row>
    <row r="627" spans="1:42" ht="11.25" customHeight="1" x14ac:dyDescent="0.25">
      <c r="A627" s="52">
        <v>10</v>
      </c>
      <c r="B627" s="36" t="s">
        <v>440</v>
      </c>
      <c r="C627" s="36" t="s">
        <v>260</v>
      </c>
      <c r="D627" s="23">
        <v>612000</v>
      </c>
      <c r="E627" s="23" t="s">
        <v>330</v>
      </c>
      <c r="F627" s="20">
        <f>F628</f>
        <v>58490</v>
      </c>
      <c r="G627" s="20">
        <f>G628</f>
        <v>52012</v>
      </c>
      <c r="H627" s="20">
        <f>H628</f>
        <v>54787</v>
      </c>
      <c r="I627" s="20">
        <f>I628</f>
        <v>0</v>
      </c>
      <c r="J627" s="20">
        <f>J628</f>
        <v>0</v>
      </c>
      <c r="K627" s="20">
        <f t="shared" si="173"/>
        <v>54787</v>
      </c>
      <c r="L627" s="19">
        <f t="shared" si="172"/>
        <v>93.669003248418534</v>
      </c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</row>
    <row r="628" spans="1:42" ht="11.25" customHeight="1" x14ac:dyDescent="0.25">
      <c r="A628" s="52">
        <v>10</v>
      </c>
      <c r="B628" s="36" t="s">
        <v>440</v>
      </c>
      <c r="C628" s="36" t="s">
        <v>260</v>
      </c>
      <c r="D628" s="15">
        <v>612110</v>
      </c>
      <c r="E628" s="15" t="s">
        <v>330</v>
      </c>
      <c r="F628" s="14">
        <v>58490</v>
      </c>
      <c r="G628" s="14">
        <v>52012</v>
      </c>
      <c r="H628" s="14">
        <v>54787</v>
      </c>
      <c r="I628" s="14"/>
      <c r="J628" s="14"/>
      <c r="K628" s="14">
        <f t="shared" si="173"/>
        <v>54787</v>
      </c>
      <c r="L628" s="18">
        <f t="shared" si="172"/>
        <v>93.669003248418534</v>
      </c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</row>
    <row r="629" spans="1:42" ht="11.25" customHeight="1" x14ac:dyDescent="0.25">
      <c r="A629" s="52">
        <v>10</v>
      </c>
      <c r="B629" s="36" t="s">
        <v>440</v>
      </c>
      <c r="C629" s="36" t="s">
        <v>260</v>
      </c>
      <c r="D629" s="23">
        <v>613000</v>
      </c>
      <c r="E629" s="23" t="s">
        <v>331</v>
      </c>
      <c r="F629" s="20">
        <f>SUM(F630:F641)</f>
        <v>34874</v>
      </c>
      <c r="G629" s="20">
        <f>SUM(G630:G640)</f>
        <v>3601</v>
      </c>
      <c r="H629" s="20">
        <f>SUM(H630:H640)</f>
        <v>40723</v>
      </c>
      <c r="I629" s="20">
        <f>SUM(I630:I640)</f>
        <v>0</v>
      </c>
      <c r="J629" s="20">
        <f>SUM(J630:J640)</f>
        <v>0</v>
      </c>
      <c r="K629" s="20">
        <f t="shared" si="173"/>
        <v>40723</v>
      </c>
      <c r="L629" s="19">
        <f t="shared" si="172"/>
        <v>116.77180707690542</v>
      </c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</row>
    <row r="630" spans="1:42" ht="11.25" customHeight="1" x14ac:dyDescent="0.25">
      <c r="A630" s="52">
        <v>10</v>
      </c>
      <c r="B630" s="36" t="s">
        <v>440</v>
      </c>
      <c r="C630" s="36" t="s">
        <v>260</v>
      </c>
      <c r="D630" s="15">
        <v>613100</v>
      </c>
      <c r="E630" s="15" t="s">
        <v>332</v>
      </c>
      <c r="F630" s="14">
        <v>1500</v>
      </c>
      <c r="G630" s="14">
        <v>0</v>
      </c>
      <c r="H630" s="14">
        <v>1500</v>
      </c>
      <c r="I630" s="14"/>
      <c r="J630" s="14"/>
      <c r="K630" s="14">
        <f t="shared" si="173"/>
        <v>1500</v>
      </c>
      <c r="L630" s="18">
        <f t="shared" si="172"/>
        <v>100</v>
      </c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</row>
    <row r="631" spans="1:42" ht="11.25" customHeight="1" x14ac:dyDescent="0.25">
      <c r="A631" s="52">
        <v>10</v>
      </c>
      <c r="B631" s="36" t="s">
        <v>440</v>
      </c>
      <c r="C631" s="36" t="s">
        <v>260</v>
      </c>
      <c r="D631" s="37">
        <v>613215</v>
      </c>
      <c r="E631" s="15" t="s">
        <v>143</v>
      </c>
      <c r="F631" s="14">
        <v>5000</v>
      </c>
      <c r="G631" s="14">
        <v>0</v>
      </c>
      <c r="H631" s="14">
        <v>5000</v>
      </c>
      <c r="I631" s="14"/>
      <c r="J631" s="14"/>
      <c r="K631" s="14">
        <f t="shared" si="173"/>
        <v>5000</v>
      </c>
      <c r="L631" s="18">
        <f t="shared" si="172"/>
        <v>100</v>
      </c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</row>
    <row r="632" spans="1:42" ht="11.25" customHeight="1" x14ac:dyDescent="0.25">
      <c r="A632" s="52">
        <v>10</v>
      </c>
      <c r="B632" s="36" t="s">
        <v>440</v>
      </c>
      <c r="C632" s="36" t="s">
        <v>260</v>
      </c>
      <c r="D632" s="15">
        <v>613411</v>
      </c>
      <c r="E632" s="15" t="s">
        <v>274</v>
      </c>
      <c r="F632" s="14">
        <v>600</v>
      </c>
      <c r="G632" s="14">
        <v>0</v>
      </c>
      <c r="H632" s="14">
        <v>1000</v>
      </c>
      <c r="I632" s="14"/>
      <c r="J632" s="14"/>
      <c r="K632" s="14">
        <f t="shared" si="173"/>
        <v>1000</v>
      </c>
      <c r="L632" s="18">
        <f t="shared" si="172"/>
        <v>166.66666666666669</v>
      </c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</row>
    <row r="633" spans="1:42" ht="11.25" customHeight="1" x14ac:dyDescent="0.25">
      <c r="A633" s="52" t="s">
        <v>359</v>
      </c>
      <c r="B633" s="36" t="s">
        <v>440</v>
      </c>
      <c r="C633" s="36" t="s">
        <v>260</v>
      </c>
      <c r="D633" s="15">
        <v>613412</v>
      </c>
      <c r="E633" s="15" t="s">
        <v>245</v>
      </c>
      <c r="F633" s="14">
        <v>300</v>
      </c>
      <c r="G633" s="14">
        <v>0</v>
      </c>
      <c r="H633" s="14">
        <v>650</v>
      </c>
      <c r="I633" s="14"/>
      <c r="J633" s="14"/>
      <c r="K633" s="14">
        <f t="shared" si="173"/>
        <v>650</v>
      </c>
      <c r="L633" s="18">
        <f t="shared" si="172"/>
        <v>216.66666666666666</v>
      </c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</row>
    <row r="634" spans="1:42" ht="11.25" customHeight="1" x14ac:dyDescent="0.25">
      <c r="A634" s="52" t="s">
        <v>359</v>
      </c>
      <c r="B634" s="36" t="s">
        <v>440</v>
      </c>
      <c r="C634" s="36" t="s">
        <v>260</v>
      </c>
      <c r="D634" s="15">
        <v>613481</v>
      </c>
      <c r="E634" s="15" t="s">
        <v>486</v>
      </c>
      <c r="F634" s="14">
        <v>5000</v>
      </c>
      <c r="G634" s="14">
        <v>1379</v>
      </c>
      <c r="H634" s="14">
        <v>5000</v>
      </c>
      <c r="I634" s="14"/>
      <c r="J634" s="14"/>
      <c r="K634" s="14">
        <f t="shared" si="173"/>
        <v>5000</v>
      </c>
      <c r="L634" s="18">
        <f t="shared" si="172"/>
        <v>100</v>
      </c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</row>
    <row r="635" spans="1:42" ht="11.25" customHeight="1" x14ac:dyDescent="0.25">
      <c r="A635" s="52">
        <v>10</v>
      </c>
      <c r="B635" s="36" t="s">
        <v>440</v>
      </c>
      <c r="C635" s="36" t="s">
        <v>260</v>
      </c>
      <c r="D635" s="15">
        <v>613487</v>
      </c>
      <c r="E635" s="15" t="s">
        <v>350</v>
      </c>
      <c r="F635" s="14">
        <v>5000</v>
      </c>
      <c r="G635" s="14">
        <v>35</v>
      </c>
      <c r="H635" s="14">
        <v>5000</v>
      </c>
      <c r="I635" s="14"/>
      <c r="J635" s="14"/>
      <c r="K635" s="14">
        <f t="shared" si="173"/>
        <v>5000</v>
      </c>
      <c r="L635" s="18">
        <f t="shared" si="172"/>
        <v>100</v>
      </c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</row>
    <row r="636" spans="1:42" ht="11.25" customHeight="1" x14ac:dyDescent="0.25">
      <c r="A636" s="52">
        <v>10</v>
      </c>
      <c r="B636" s="36" t="s">
        <v>440</v>
      </c>
      <c r="C636" s="36" t="s">
        <v>260</v>
      </c>
      <c r="D636" s="15">
        <v>613713</v>
      </c>
      <c r="E636" s="15" t="s">
        <v>251</v>
      </c>
      <c r="F636" s="14">
        <v>0</v>
      </c>
      <c r="G636" s="14">
        <v>0</v>
      </c>
      <c r="H636" s="14">
        <v>0</v>
      </c>
      <c r="I636" s="14"/>
      <c r="J636" s="14"/>
      <c r="K636" s="14">
        <f t="shared" si="173"/>
        <v>0</v>
      </c>
      <c r="L636" s="18" t="e">
        <f t="shared" si="172"/>
        <v>#DIV/0!</v>
      </c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</row>
    <row r="637" spans="1:42" ht="11.25" customHeight="1" x14ac:dyDescent="0.25">
      <c r="A637" s="52">
        <v>10</v>
      </c>
      <c r="B637" s="36" t="s">
        <v>440</v>
      </c>
      <c r="C637" s="36" t="s">
        <v>260</v>
      </c>
      <c r="D637" s="15">
        <v>613722</v>
      </c>
      <c r="E637" s="15" t="s">
        <v>168</v>
      </c>
      <c r="F637" s="14">
        <v>0</v>
      </c>
      <c r="G637" s="14">
        <v>0</v>
      </c>
      <c r="H637" s="14">
        <v>0</v>
      </c>
      <c r="I637" s="14"/>
      <c r="J637" s="14"/>
      <c r="K637" s="14">
        <f t="shared" si="173"/>
        <v>0</v>
      </c>
      <c r="L637" s="18" t="e">
        <f t="shared" si="172"/>
        <v>#DIV/0!</v>
      </c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</row>
    <row r="638" spans="1:42" ht="11.25" customHeight="1" x14ac:dyDescent="0.25">
      <c r="A638" s="52">
        <v>10</v>
      </c>
      <c r="B638" s="36" t="s">
        <v>440</v>
      </c>
      <c r="C638" s="36" t="s">
        <v>260</v>
      </c>
      <c r="D638" s="15">
        <v>613920</v>
      </c>
      <c r="E638" s="65" t="s">
        <v>216</v>
      </c>
      <c r="F638" s="14">
        <v>800</v>
      </c>
      <c r="G638" s="14">
        <v>900</v>
      </c>
      <c r="H638" s="14">
        <v>1000</v>
      </c>
      <c r="I638" s="14"/>
      <c r="J638" s="14"/>
      <c r="K638" s="14">
        <f t="shared" si="173"/>
        <v>1000</v>
      </c>
      <c r="L638" s="18">
        <f t="shared" si="172"/>
        <v>125</v>
      </c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</row>
    <row r="639" spans="1:42" ht="11.25" customHeight="1" x14ac:dyDescent="0.25">
      <c r="A639" s="52">
        <v>10</v>
      </c>
      <c r="B639" s="36" t="s">
        <v>440</v>
      </c>
      <c r="C639" s="36" t="s">
        <v>260</v>
      </c>
      <c r="D639" s="15">
        <v>613983</v>
      </c>
      <c r="E639" s="15" t="s">
        <v>345</v>
      </c>
      <c r="F639" s="14">
        <v>1674</v>
      </c>
      <c r="G639" s="14">
        <v>1287</v>
      </c>
      <c r="H639" s="14">
        <v>1573</v>
      </c>
      <c r="I639" s="14"/>
      <c r="J639" s="14"/>
      <c r="K639" s="14">
        <f t="shared" si="173"/>
        <v>1573</v>
      </c>
      <c r="L639" s="18">
        <f t="shared" si="172"/>
        <v>93.966547192353644</v>
      </c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</row>
    <row r="640" spans="1:42" ht="11.25" customHeight="1" x14ac:dyDescent="0.25">
      <c r="A640" s="52">
        <v>10</v>
      </c>
      <c r="B640" s="36" t="s">
        <v>440</v>
      </c>
      <c r="C640" s="36" t="s">
        <v>260</v>
      </c>
      <c r="D640" s="37" t="s">
        <v>176</v>
      </c>
      <c r="E640" s="15" t="s">
        <v>177</v>
      </c>
      <c r="F640" s="14">
        <v>10000</v>
      </c>
      <c r="G640" s="14">
        <v>0</v>
      </c>
      <c r="H640" s="14">
        <v>20000</v>
      </c>
      <c r="I640" s="14"/>
      <c r="J640" s="14"/>
      <c r="K640" s="14">
        <f t="shared" si="173"/>
        <v>20000</v>
      </c>
      <c r="L640" s="18">
        <f t="shared" si="172"/>
        <v>200</v>
      </c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</row>
    <row r="641" spans="1:42" ht="21" customHeight="1" x14ac:dyDescent="0.25">
      <c r="A641" s="52"/>
      <c r="B641" s="36"/>
      <c r="C641" s="36"/>
      <c r="D641" s="37" t="s">
        <v>641</v>
      </c>
      <c r="E641" s="16" t="s">
        <v>642</v>
      </c>
      <c r="F641" s="14">
        <v>5000</v>
      </c>
      <c r="G641" s="14"/>
      <c r="H641" s="14"/>
      <c r="I641" s="14"/>
      <c r="J641" s="14"/>
      <c r="K641" s="14"/>
      <c r="L641" s="18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</row>
    <row r="642" spans="1:42" ht="11.25" customHeight="1" x14ac:dyDescent="0.25">
      <c r="A642" s="52">
        <v>10</v>
      </c>
      <c r="B642" s="36" t="s">
        <v>440</v>
      </c>
      <c r="C642" s="36" t="s">
        <v>260</v>
      </c>
      <c r="D642" s="23">
        <v>614000</v>
      </c>
      <c r="E642" s="23" t="s">
        <v>334</v>
      </c>
      <c r="F642" s="20">
        <f>F643+F644+F645+F646</f>
        <v>911035</v>
      </c>
      <c r="G642" s="20">
        <f t="shared" ref="G642:K642" si="174">G643+G644+G645+G646</f>
        <v>83744</v>
      </c>
      <c r="H642" s="20">
        <f t="shared" si="174"/>
        <v>50000</v>
      </c>
      <c r="I642" s="20">
        <f t="shared" si="174"/>
        <v>823091</v>
      </c>
      <c r="J642" s="20">
        <f t="shared" si="174"/>
        <v>0</v>
      </c>
      <c r="K642" s="20">
        <f t="shared" si="174"/>
        <v>873091</v>
      </c>
      <c r="L642" s="19">
        <f t="shared" si="172"/>
        <v>95.835066709841016</v>
      </c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</row>
    <row r="643" spans="1:42" ht="11.25" customHeight="1" x14ac:dyDescent="0.25">
      <c r="A643" s="52">
        <v>10</v>
      </c>
      <c r="B643" s="36" t="s">
        <v>440</v>
      </c>
      <c r="C643" s="36" t="s">
        <v>260</v>
      </c>
      <c r="D643" s="37" t="s">
        <v>183</v>
      </c>
      <c r="E643" s="15" t="s">
        <v>450</v>
      </c>
      <c r="F643" s="14">
        <v>610000</v>
      </c>
      <c r="G643" s="14">
        <v>62710</v>
      </c>
      <c r="H643" s="14"/>
      <c r="I643" s="14">
        <v>570000</v>
      </c>
      <c r="J643" s="14">
        <v>0</v>
      </c>
      <c r="K643" s="14">
        <f t="shared" si="173"/>
        <v>570000</v>
      </c>
      <c r="L643" s="18">
        <f t="shared" si="172"/>
        <v>93.442622950819683</v>
      </c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</row>
    <row r="644" spans="1:42" ht="11.25" customHeight="1" x14ac:dyDescent="0.25">
      <c r="A644" s="52">
        <v>10</v>
      </c>
      <c r="B644" s="36" t="s">
        <v>440</v>
      </c>
      <c r="C644" s="36" t="s">
        <v>260</v>
      </c>
      <c r="D644" s="37" t="s">
        <v>184</v>
      </c>
      <c r="E644" s="15" t="s">
        <v>451</v>
      </c>
      <c r="F644" s="14">
        <v>50000</v>
      </c>
      <c r="G644" s="14">
        <v>0</v>
      </c>
      <c r="H644" s="14">
        <v>50000</v>
      </c>
      <c r="I644" s="14"/>
      <c r="J644" s="14"/>
      <c r="K644" s="14">
        <f t="shared" si="173"/>
        <v>50000</v>
      </c>
      <c r="L644" s="18">
        <f t="shared" si="172"/>
        <v>100</v>
      </c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</row>
    <row r="645" spans="1:42" ht="21" customHeight="1" x14ac:dyDescent="0.25">
      <c r="A645" s="52" t="s">
        <v>359</v>
      </c>
      <c r="B645" s="36" t="s">
        <v>440</v>
      </c>
      <c r="C645" s="36" t="s">
        <v>260</v>
      </c>
      <c r="D645" s="35" t="s">
        <v>464</v>
      </c>
      <c r="E645" s="46" t="s">
        <v>507</v>
      </c>
      <c r="F645" s="14">
        <v>230000</v>
      </c>
      <c r="G645" s="14"/>
      <c r="H645" s="14"/>
      <c r="I645" s="14">
        <v>253091</v>
      </c>
      <c r="J645" s="14"/>
      <c r="K645" s="14">
        <f t="shared" si="173"/>
        <v>253091</v>
      </c>
      <c r="L645" s="18">
        <f t="shared" si="172"/>
        <v>110.03956521739131</v>
      </c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</row>
    <row r="646" spans="1:42" ht="12" customHeight="1" x14ac:dyDescent="0.25">
      <c r="A646" s="52"/>
      <c r="B646" s="36"/>
      <c r="C646" s="36"/>
      <c r="D646" s="35" t="s">
        <v>643</v>
      </c>
      <c r="E646" s="46" t="s">
        <v>644</v>
      </c>
      <c r="F646" s="14">
        <v>21035</v>
      </c>
      <c r="G646" s="14">
        <v>21034</v>
      </c>
      <c r="H646" s="14"/>
      <c r="I646" s="14"/>
      <c r="J646" s="14"/>
      <c r="K646" s="14"/>
      <c r="L646" s="18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</row>
    <row r="647" spans="1:42" ht="11.25" customHeight="1" x14ac:dyDescent="0.25">
      <c r="A647" s="376" t="s">
        <v>359</v>
      </c>
      <c r="B647" s="377" t="s">
        <v>440</v>
      </c>
      <c r="C647" s="377" t="s">
        <v>260</v>
      </c>
      <c r="D647" s="34">
        <v>615000</v>
      </c>
      <c r="E647" s="378" t="s">
        <v>549</v>
      </c>
      <c r="F647" s="20">
        <f>F648</f>
        <v>24000</v>
      </c>
      <c r="G647" s="20">
        <f t="shared" ref="G647:K647" si="175">G648</f>
        <v>24000</v>
      </c>
      <c r="H647" s="20">
        <f t="shared" si="175"/>
        <v>15000</v>
      </c>
      <c r="I647" s="20">
        <f t="shared" si="175"/>
        <v>0</v>
      </c>
      <c r="J647" s="20">
        <f t="shared" si="175"/>
        <v>0</v>
      </c>
      <c r="K647" s="20">
        <f t="shared" si="175"/>
        <v>15000</v>
      </c>
      <c r="L647" s="18">
        <f t="shared" si="172"/>
        <v>62.5</v>
      </c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</row>
    <row r="648" spans="1:42" ht="11.25" customHeight="1" x14ac:dyDescent="0.25">
      <c r="A648" s="52" t="s">
        <v>359</v>
      </c>
      <c r="B648" s="36" t="s">
        <v>440</v>
      </c>
      <c r="C648" s="36" t="s">
        <v>260</v>
      </c>
      <c r="D648" s="35" t="s">
        <v>550</v>
      </c>
      <c r="E648" s="46" t="s">
        <v>551</v>
      </c>
      <c r="F648" s="14">
        <v>24000</v>
      </c>
      <c r="G648" s="14">
        <v>24000</v>
      </c>
      <c r="H648" s="14">
        <v>15000</v>
      </c>
      <c r="I648" s="14"/>
      <c r="J648" s="14"/>
      <c r="K648" s="14">
        <f>H648+I648+J648</f>
        <v>15000</v>
      </c>
      <c r="L648" s="18">
        <f t="shared" si="172"/>
        <v>62.5</v>
      </c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</row>
    <row r="649" spans="1:42" ht="12.75" customHeight="1" x14ac:dyDescent="0.25">
      <c r="A649" s="52">
        <v>10</v>
      </c>
      <c r="B649" s="36" t="s">
        <v>440</v>
      </c>
      <c r="C649" s="36" t="s">
        <v>260</v>
      </c>
      <c r="D649" s="48"/>
      <c r="E649" s="48" t="s">
        <v>123</v>
      </c>
      <c r="F649" s="20">
        <f>F652+F650+F651+F653</f>
        <v>1111300</v>
      </c>
      <c r="G649" s="20">
        <f>G652+G650+G651+G653</f>
        <v>0</v>
      </c>
      <c r="H649" s="20">
        <f>H652+H650+H653</f>
        <v>0</v>
      </c>
      <c r="I649" s="20">
        <f>I652+I650+I653+I651</f>
        <v>600000</v>
      </c>
      <c r="J649" s="20">
        <f>J652+J650+J653</f>
        <v>0</v>
      </c>
      <c r="K649" s="20">
        <f>K652+K650+K653+K651</f>
        <v>600000</v>
      </c>
      <c r="L649" s="19">
        <f t="shared" si="172"/>
        <v>53.990821560334744</v>
      </c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</row>
    <row r="650" spans="1:42" ht="12.75" customHeight="1" x14ac:dyDescent="0.25">
      <c r="A650" s="156" t="s">
        <v>359</v>
      </c>
      <c r="B650" s="36" t="s">
        <v>440</v>
      </c>
      <c r="C650" s="157" t="s">
        <v>260</v>
      </c>
      <c r="D650" s="65">
        <v>821213</v>
      </c>
      <c r="E650" s="65" t="s">
        <v>284</v>
      </c>
      <c r="F650" s="158">
        <v>300000</v>
      </c>
      <c r="G650" s="158"/>
      <c r="H650" s="158"/>
      <c r="I650" s="158">
        <v>300000</v>
      </c>
      <c r="J650" s="158"/>
      <c r="K650" s="66">
        <f t="shared" si="173"/>
        <v>300000</v>
      </c>
      <c r="L650" s="67">
        <f t="shared" si="172"/>
        <v>100</v>
      </c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</row>
    <row r="651" spans="1:42" ht="12.75" customHeight="1" x14ac:dyDescent="0.25">
      <c r="A651" s="156" t="s">
        <v>359</v>
      </c>
      <c r="B651" s="36" t="s">
        <v>440</v>
      </c>
      <c r="C651" s="157" t="s">
        <v>260</v>
      </c>
      <c r="D651" s="65" t="s">
        <v>547</v>
      </c>
      <c r="E651" s="65" t="s">
        <v>548</v>
      </c>
      <c r="F651" s="158">
        <v>271300</v>
      </c>
      <c r="G651" s="158"/>
      <c r="H651" s="158"/>
      <c r="I651" s="158">
        <v>300000</v>
      </c>
      <c r="J651" s="158"/>
      <c r="K651" s="66">
        <f t="shared" si="173"/>
        <v>300000</v>
      </c>
      <c r="L651" s="67">
        <f t="shared" si="172"/>
        <v>110.57869517139697</v>
      </c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</row>
    <row r="652" spans="1:42" ht="21.75" customHeight="1" x14ac:dyDescent="0.25">
      <c r="A652" s="116" t="s">
        <v>359</v>
      </c>
      <c r="B652" s="62" t="s">
        <v>440</v>
      </c>
      <c r="C652" s="117" t="s">
        <v>260</v>
      </c>
      <c r="D652" s="79">
        <v>821321</v>
      </c>
      <c r="E652" s="83" t="s">
        <v>645</v>
      </c>
      <c r="F652" s="118">
        <v>500000</v>
      </c>
      <c r="G652" s="118"/>
      <c r="H652" s="118"/>
      <c r="I652" s="118"/>
      <c r="J652" s="118"/>
      <c r="K652" s="66">
        <f t="shared" si="173"/>
        <v>0</v>
      </c>
      <c r="L652" s="67">
        <f t="shared" si="172"/>
        <v>0</v>
      </c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</row>
    <row r="653" spans="1:42" ht="13.5" customHeight="1" x14ac:dyDescent="0.25">
      <c r="A653" s="116" t="s">
        <v>359</v>
      </c>
      <c r="B653" s="117" t="s">
        <v>440</v>
      </c>
      <c r="C653" s="117" t="s">
        <v>260</v>
      </c>
      <c r="D653" s="130" t="s">
        <v>540</v>
      </c>
      <c r="E653" s="160" t="s">
        <v>559</v>
      </c>
      <c r="F653" s="118">
        <v>40000</v>
      </c>
      <c r="G653" s="118">
        <v>0</v>
      </c>
      <c r="H653" s="118"/>
      <c r="I653" s="118"/>
      <c r="J653" s="118"/>
      <c r="K653" s="66">
        <f t="shared" si="173"/>
        <v>0</v>
      </c>
      <c r="L653" s="67">
        <f t="shared" si="172"/>
        <v>0</v>
      </c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</row>
    <row r="654" spans="1:42" ht="10.5" customHeight="1" x14ac:dyDescent="0.25">
      <c r="A654" s="70"/>
      <c r="B654" s="71"/>
      <c r="C654" s="71"/>
      <c r="D654" s="89"/>
      <c r="E654" s="90" t="s">
        <v>543</v>
      </c>
      <c r="F654" s="91"/>
      <c r="G654" s="92"/>
      <c r="H654" s="92"/>
      <c r="I654" s="92"/>
      <c r="J654" s="92"/>
      <c r="K654" s="92"/>
      <c r="L654" s="93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</row>
    <row r="655" spans="1:42" ht="19.5" customHeight="1" x14ac:dyDescent="0.25">
      <c r="A655" s="76"/>
      <c r="B655" s="76"/>
      <c r="C655" s="76"/>
      <c r="D655" s="131"/>
      <c r="E655" s="105"/>
      <c r="F655" s="106"/>
      <c r="G655" s="132"/>
      <c r="H655" s="132"/>
      <c r="I655" s="132"/>
      <c r="J655" s="132"/>
      <c r="K655" s="132"/>
      <c r="L655" s="132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</row>
    <row r="656" spans="1:42" ht="11.25" customHeight="1" x14ac:dyDescent="0.25">
      <c r="A656" s="478" t="s">
        <v>280</v>
      </c>
      <c r="B656" s="478"/>
      <c r="C656" s="478"/>
      <c r="D656" s="478"/>
      <c r="E656" s="478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</row>
    <row r="657" spans="1:42" ht="25.5" customHeight="1" x14ac:dyDescent="0.25">
      <c r="A657" s="462" t="s">
        <v>73</v>
      </c>
      <c r="B657" s="460" t="s">
        <v>257</v>
      </c>
      <c r="C657" s="460" t="s">
        <v>258</v>
      </c>
      <c r="D657" s="471" t="s">
        <v>259</v>
      </c>
      <c r="E657" s="465" t="s">
        <v>74</v>
      </c>
      <c r="F657" s="468" t="s">
        <v>579</v>
      </c>
      <c r="G657" s="468" t="s">
        <v>617</v>
      </c>
      <c r="H657" s="465" t="s">
        <v>616</v>
      </c>
      <c r="I657" s="465"/>
      <c r="J657" s="465"/>
      <c r="K657" s="465"/>
      <c r="L657" s="466" t="s">
        <v>541</v>
      </c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</row>
    <row r="658" spans="1:42" ht="36" customHeight="1" x14ac:dyDescent="0.25">
      <c r="A658" s="463"/>
      <c r="B658" s="461"/>
      <c r="C658" s="461"/>
      <c r="D658" s="472"/>
      <c r="E658" s="470"/>
      <c r="F658" s="469"/>
      <c r="G658" s="469"/>
      <c r="H658" s="344" t="s">
        <v>275</v>
      </c>
      <c r="I658" s="344" t="s">
        <v>276</v>
      </c>
      <c r="J658" s="344" t="s">
        <v>277</v>
      </c>
      <c r="K658" s="345" t="s">
        <v>278</v>
      </c>
      <c r="L658" s="467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</row>
    <row r="659" spans="1:42" ht="7.5" customHeight="1" x14ac:dyDescent="0.25">
      <c r="A659" s="264">
        <v>1</v>
      </c>
      <c r="B659" s="265">
        <v>2</v>
      </c>
      <c r="C659" s="265">
        <v>3</v>
      </c>
      <c r="D659" s="266">
        <v>4</v>
      </c>
      <c r="E659" s="265">
        <v>5</v>
      </c>
      <c r="F659" s="266">
        <v>6</v>
      </c>
      <c r="G659" s="266">
        <v>7</v>
      </c>
      <c r="H659" s="266">
        <v>8</v>
      </c>
      <c r="I659" s="266">
        <v>9</v>
      </c>
      <c r="J659" s="266">
        <v>10</v>
      </c>
      <c r="K659" s="266">
        <v>11</v>
      </c>
      <c r="L659" s="267">
        <v>12</v>
      </c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</row>
    <row r="660" spans="1:42" ht="12.75" customHeight="1" x14ac:dyDescent="0.25">
      <c r="A660" s="374"/>
      <c r="B660" s="373"/>
      <c r="C660" s="373"/>
      <c r="D660" s="375"/>
      <c r="E660" s="182" t="s">
        <v>127</v>
      </c>
      <c r="F660" s="346">
        <f>F661+F699</f>
        <v>145800</v>
      </c>
      <c r="G660" s="346">
        <f t="shared" ref="G660:K660" si="176">G661+G699</f>
        <v>83641</v>
      </c>
      <c r="H660" s="346">
        <f t="shared" si="176"/>
        <v>155320</v>
      </c>
      <c r="I660" s="346">
        <f t="shared" si="176"/>
        <v>0</v>
      </c>
      <c r="J660" s="346">
        <f t="shared" si="176"/>
        <v>0</v>
      </c>
      <c r="K660" s="346">
        <f t="shared" si="176"/>
        <v>155320</v>
      </c>
      <c r="L660" s="347">
        <f t="shared" ref="L660:L702" si="177">K660/F660*100</f>
        <v>106.52949245541838</v>
      </c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</row>
    <row r="661" spans="1:42" ht="10.5" customHeight="1" x14ac:dyDescent="0.25">
      <c r="A661" s="283">
        <v>11</v>
      </c>
      <c r="B661" s="135">
        <v>111</v>
      </c>
      <c r="C661" s="57" t="s">
        <v>261</v>
      </c>
      <c r="D661" s="136"/>
      <c r="E661" s="136" t="s">
        <v>75</v>
      </c>
      <c r="F661" s="313">
        <f t="shared" ref="F661:K661" si="178">F662+F672+F674+F696</f>
        <v>139800</v>
      </c>
      <c r="G661" s="313">
        <f t="shared" si="178"/>
        <v>78641</v>
      </c>
      <c r="H661" s="313">
        <f t="shared" si="178"/>
        <v>148720</v>
      </c>
      <c r="I661" s="313">
        <f t="shared" si="178"/>
        <v>0</v>
      </c>
      <c r="J661" s="313">
        <f t="shared" si="178"/>
        <v>0</v>
      </c>
      <c r="K661" s="313">
        <f t="shared" si="178"/>
        <v>148720</v>
      </c>
      <c r="L661" s="348">
        <f t="shared" si="177"/>
        <v>106.38054363376253</v>
      </c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</row>
    <row r="662" spans="1:42" ht="12" customHeight="1" x14ac:dyDescent="0.25">
      <c r="A662" s="283">
        <v>11</v>
      </c>
      <c r="B662" s="135">
        <v>111</v>
      </c>
      <c r="C662" s="57" t="s">
        <v>261</v>
      </c>
      <c r="D662" s="136">
        <v>611000</v>
      </c>
      <c r="E662" s="136" t="s">
        <v>45</v>
      </c>
      <c r="F662" s="313">
        <f t="shared" ref="F662:K662" si="179">F663+F666</f>
        <v>86500</v>
      </c>
      <c r="G662" s="313">
        <f t="shared" si="179"/>
        <v>60359</v>
      </c>
      <c r="H662" s="313">
        <f t="shared" si="179"/>
        <v>94490</v>
      </c>
      <c r="I662" s="313">
        <f t="shared" si="179"/>
        <v>0</v>
      </c>
      <c r="J662" s="313">
        <f t="shared" si="179"/>
        <v>0</v>
      </c>
      <c r="K662" s="313">
        <f t="shared" si="179"/>
        <v>94490</v>
      </c>
      <c r="L662" s="348">
        <f t="shared" si="177"/>
        <v>109.23699421965318</v>
      </c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</row>
    <row r="663" spans="1:42" ht="11.25" customHeight="1" x14ac:dyDescent="0.25">
      <c r="A663" s="283">
        <v>11</v>
      </c>
      <c r="B663" s="135">
        <v>111</v>
      </c>
      <c r="C663" s="57" t="s">
        <v>261</v>
      </c>
      <c r="D663" s="136">
        <v>611100</v>
      </c>
      <c r="E663" s="136" t="s">
        <v>126</v>
      </c>
      <c r="F663" s="313">
        <f t="shared" ref="F663:K663" si="180">F664+F665</f>
        <v>72200</v>
      </c>
      <c r="G663" s="313">
        <f t="shared" si="180"/>
        <v>54184</v>
      </c>
      <c r="H663" s="313">
        <f t="shared" si="180"/>
        <v>79650</v>
      </c>
      <c r="I663" s="313">
        <f t="shared" si="180"/>
        <v>0</v>
      </c>
      <c r="J663" s="313">
        <f t="shared" si="180"/>
        <v>0</v>
      </c>
      <c r="K663" s="313">
        <f t="shared" si="180"/>
        <v>79650</v>
      </c>
      <c r="L663" s="348">
        <f t="shared" si="177"/>
        <v>110.31855955678671</v>
      </c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</row>
    <row r="664" spans="1:42" ht="11.25" customHeight="1" x14ac:dyDescent="0.25">
      <c r="A664" s="283">
        <v>11</v>
      </c>
      <c r="B664" s="135">
        <v>111</v>
      </c>
      <c r="C664" s="57" t="s">
        <v>261</v>
      </c>
      <c r="D664" s="135">
        <v>611111</v>
      </c>
      <c r="E664" s="135" t="s">
        <v>76</v>
      </c>
      <c r="F664" s="41">
        <v>51000</v>
      </c>
      <c r="G664" s="41">
        <v>38463</v>
      </c>
      <c r="H664" s="41">
        <v>56650</v>
      </c>
      <c r="I664" s="41"/>
      <c r="J664" s="41"/>
      <c r="K664" s="41">
        <f>H664+I664+J664</f>
        <v>56650</v>
      </c>
      <c r="L664" s="349">
        <f t="shared" si="177"/>
        <v>111.07843137254902</v>
      </c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</row>
    <row r="665" spans="1:42" ht="12" customHeight="1" x14ac:dyDescent="0.25">
      <c r="A665" s="283">
        <v>11</v>
      </c>
      <c r="B665" s="135">
        <v>111</v>
      </c>
      <c r="C665" s="57" t="s">
        <v>261</v>
      </c>
      <c r="D665" s="135">
        <v>611131</v>
      </c>
      <c r="E665" s="135" t="s">
        <v>77</v>
      </c>
      <c r="F665" s="41">
        <v>21200</v>
      </c>
      <c r="G665" s="41">
        <v>15721</v>
      </c>
      <c r="H665" s="41">
        <v>23000</v>
      </c>
      <c r="I665" s="41"/>
      <c r="J665" s="41"/>
      <c r="K665" s="41">
        <f t="shared" ref="K665:K698" si="181">H665+I665+J665</f>
        <v>23000</v>
      </c>
      <c r="L665" s="349">
        <f t="shared" si="177"/>
        <v>108.49056603773586</v>
      </c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</row>
    <row r="666" spans="1:42" ht="12" customHeight="1" x14ac:dyDescent="0.25">
      <c r="A666" s="283">
        <v>11</v>
      </c>
      <c r="B666" s="135">
        <v>111</v>
      </c>
      <c r="C666" s="57" t="s">
        <v>261</v>
      </c>
      <c r="D666" s="136">
        <v>611200</v>
      </c>
      <c r="E666" s="136" t="s">
        <v>46</v>
      </c>
      <c r="F666" s="313">
        <f>F667+F668+F671+F670+F669</f>
        <v>14300</v>
      </c>
      <c r="G666" s="313">
        <f t="shared" ref="G666:K666" si="182">G667+G668+G671+G670+G669</f>
        <v>6175</v>
      </c>
      <c r="H666" s="313">
        <f t="shared" si="182"/>
        <v>14840</v>
      </c>
      <c r="I666" s="313">
        <f t="shared" si="182"/>
        <v>0</v>
      </c>
      <c r="J666" s="313">
        <f t="shared" si="182"/>
        <v>0</v>
      </c>
      <c r="K666" s="313">
        <f t="shared" si="182"/>
        <v>14840</v>
      </c>
      <c r="L666" s="348">
        <f t="shared" si="177"/>
        <v>103.77622377622377</v>
      </c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</row>
    <row r="667" spans="1:42" ht="10.5" customHeight="1" x14ac:dyDescent="0.25">
      <c r="A667" s="283">
        <v>11</v>
      </c>
      <c r="B667" s="135">
        <v>111</v>
      </c>
      <c r="C667" s="57" t="s">
        <v>261</v>
      </c>
      <c r="D667" s="135">
        <v>611221</v>
      </c>
      <c r="E667" s="135" t="s">
        <v>48</v>
      </c>
      <c r="F667" s="41">
        <v>6500</v>
      </c>
      <c r="G667" s="41">
        <v>4437</v>
      </c>
      <c r="H667" s="41">
        <v>7000</v>
      </c>
      <c r="I667" s="41">
        <v>0</v>
      </c>
      <c r="J667" s="41">
        <v>0</v>
      </c>
      <c r="K667" s="41">
        <f t="shared" si="181"/>
        <v>7000</v>
      </c>
      <c r="L667" s="349">
        <f t="shared" si="177"/>
        <v>107.69230769230769</v>
      </c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</row>
    <row r="668" spans="1:42" ht="10.5" customHeight="1" x14ac:dyDescent="0.25">
      <c r="A668" s="298">
        <v>11</v>
      </c>
      <c r="B668" s="247">
        <v>111</v>
      </c>
      <c r="C668" s="299" t="s">
        <v>261</v>
      </c>
      <c r="D668" s="247">
        <v>611224</v>
      </c>
      <c r="E668" s="247" t="s">
        <v>49</v>
      </c>
      <c r="F668" s="241">
        <v>1400</v>
      </c>
      <c r="G668" s="251">
        <v>1338</v>
      </c>
      <c r="H668" s="241">
        <v>1540</v>
      </c>
      <c r="I668" s="241">
        <v>0</v>
      </c>
      <c r="J668" s="241">
        <v>0</v>
      </c>
      <c r="K668" s="241">
        <f t="shared" si="181"/>
        <v>1540</v>
      </c>
      <c r="L668" s="352">
        <f t="shared" si="177"/>
        <v>110.00000000000001</v>
      </c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</row>
    <row r="669" spans="1:42" ht="12" customHeight="1" x14ac:dyDescent="0.25">
      <c r="A669" s="283">
        <v>10</v>
      </c>
      <c r="B669" s="135">
        <v>111</v>
      </c>
      <c r="C669" s="57" t="s">
        <v>261</v>
      </c>
      <c r="D669" s="135">
        <v>611226</v>
      </c>
      <c r="E669" s="58" t="s">
        <v>454</v>
      </c>
      <c r="F669" s="41">
        <v>400</v>
      </c>
      <c r="G669" s="41">
        <v>400</v>
      </c>
      <c r="H669" s="41">
        <v>0</v>
      </c>
      <c r="I669" s="41"/>
      <c r="J669" s="41"/>
      <c r="K669" s="41">
        <f t="shared" si="181"/>
        <v>0</v>
      </c>
      <c r="L669" s="349">
        <f t="shared" si="177"/>
        <v>0</v>
      </c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</row>
    <row r="670" spans="1:42" ht="12" customHeight="1" x14ac:dyDescent="0.25">
      <c r="A670" s="298">
        <v>11</v>
      </c>
      <c r="B670" s="247">
        <v>111</v>
      </c>
      <c r="C670" s="299" t="s">
        <v>261</v>
      </c>
      <c r="D670" s="247">
        <v>611227</v>
      </c>
      <c r="E670" s="247" t="s">
        <v>435</v>
      </c>
      <c r="F670" s="241">
        <v>5000</v>
      </c>
      <c r="G670" s="241">
        <v>0</v>
      </c>
      <c r="H670" s="241">
        <v>5200</v>
      </c>
      <c r="I670" s="241"/>
      <c r="J670" s="241"/>
      <c r="K670" s="241">
        <f t="shared" si="181"/>
        <v>5200</v>
      </c>
      <c r="L670" s="352">
        <f t="shared" si="177"/>
        <v>104</v>
      </c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</row>
    <row r="671" spans="1:42" ht="12.75" customHeight="1" x14ac:dyDescent="0.25">
      <c r="A671" s="283">
        <v>11</v>
      </c>
      <c r="B671" s="135">
        <v>111</v>
      </c>
      <c r="C671" s="57" t="s">
        <v>261</v>
      </c>
      <c r="D671" s="135">
        <v>611228</v>
      </c>
      <c r="E671" s="135" t="s">
        <v>125</v>
      </c>
      <c r="F671" s="41">
        <v>1000</v>
      </c>
      <c r="G671" s="41">
        <v>0</v>
      </c>
      <c r="H671" s="41">
        <v>1100</v>
      </c>
      <c r="I671" s="41">
        <v>0</v>
      </c>
      <c r="J671" s="41">
        <v>0</v>
      </c>
      <c r="K671" s="41">
        <f t="shared" si="181"/>
        <v>1100</v>
      </c>
      <c r="L671" s="349">
        <f t="shared" si="177"/>
        <v>110.00000000000001</v>
      </c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</row>
    <row r="672" spans="1:42" ht="11.25" customHeight="1" x14ac:dyDescent="0.25">
      <c r="A672" s="283">
        <v>11</v>
      </c>
      <c r="B672" s="135">
        <v>111</v>
      </c>
      <c r="C672" s="57" t="s">
        <v>261</v>
      </c>
      <c r="D672" s="136">
        <v>612000</v>
      </c>
      <c r="E672" s="136" t="s">
        <v>78</v>
      </c>
      <c r="F672" s="313">
        <f t="shared" ref="F672:K672" si="183">F673</f>
        <v>7180</v>
      </c>
      <c r="G672" s="313">
        <f t="shared" si="183"/>
        <v>5325</v>
      </c>
      <c r="H672" s="313">
        <f t="shared" si="183"/>
        <v>8000</v>
      </c>
      <c r="I672" s="313">
        <f t="shared" si="183"/>
        <v>0</v>
      </c>
      <c r="J672" s="313">
        <f t="shared" si="183"/>
        <v>0</v>
      </c>
      <c r="K672" s="313">
        <f t="shared" si="183"/>
        <v>8000</v>
      </c>
      <c r="L672" s="348">
        <f t="shared" si="177"/>
        <v>111.42061281337048</v>
      </c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</row>
    <row r="673" spans="1:42" ht="12" customHeight="1" x14ac:dyDescent="0.25">
      <c r="A673" s="283">
        <v>11</v>
      </c>
      <c r="B673" s="135">
        <v>111</v>
      </c>
      <c r="C673" s="57" t="s">
        <v>261</v>
      </c>
      <c r="D673" s="135">
        <v>612111</v>
      </c>
      <c r="E673" s="135" t="s">
        <v>79</v>
      </c>
      <c r="F673" s="41">
        <v>7180</v>
      </c>
      <c r="G673" s="41">
        <v>5325</v>
      </c>
      <c r="H673" s="41">
        <v>8000</v>
      </c>
      <c r="I673" s="41">
        <v>0</v>
      </c>
      <c r="J673" s="41">
        <v>0</v>
      </c>
      <c r="K673" s="41">
        <f t="shared" si="181"/>
        <v>8000</v>
      </c>
      <c r="L673" s="349">
        <f t="shared" si="177"/>
        <v>111.42061281337048</v>
      </c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</row>
    <row r="674" spans="1:42" ht="12" customHeight="1" x14ac:dyDescent="0.25">
      <c r="A674" s="283">
        <v>11</v>
      </c>
      <c r="B674" s="135">
        <v>111</v>
      </c>
      <c r="C674" s="57" t="s">
        <v>261</v>
      </c>
      <c r="D674" s="136">
        <v>613000</v>
      </c>
      <c r="E674" s="136" t="s">
        <v>53</v>
      </c>
      <c r="F674" s="313">
        <f>F675+F676+F678+F681+F685+F689+F687</f>
        <v>32120</v>
      </c>
      <c r="G674" s="313">
        <f t="shared" ref="G674:K674" si="184">G675+G676+G678+G681+G685+G689+G687</f>
        <v>9725</v>
      </c>
      <c r="H674" s="313">
        <f t="shared" si="184"/>
        <v>32230</v>
      </c>
      <c r="I674" s="313">
        <f t="shared" si="184"/>
        <v>0</v>
      </c>
      <c r="J674" s="313">
        <f t="shared" si="184"/>
        <v>0</v>
      </c>
      <c r="K674" s="313">
        <f t="shared" si="184"/>
        <v>32230</v>
      </c>
      <c r="L674" s="348">
        <f t="shared" si="177"/>
        <v>100.34246575342465</v>
      </c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</row>
    <row r="675" spans="1:42" ht="12" customHeight="1" x14ac:dyDescent="0.25">
      <c r="A675" s="283">
        <v>11</v>
      </c>
      <c r="B675" s="135">
        <v>111</v>
      </c>
      <c r="C675" s="57" t="s">
        <v>261</v>
      </c>
      <c r="D675" s="350">
        <v>613100</v>
      </c>
      <c r="E675" s="136" t="s">
        <v>83</v>
      </c>
      <c r="F675" s="313">
        <v>500</v>
      </c>
      <c r="G675" s="313">
        <v>0</v>
      </c>
      <c r="H675" s="313">
        <v>500</v>
      </c>
      <c r="I675" s="313"/>
      <c r="J675" s="313"/>
      <c r="K675" s="313">
        <f t="shared" si="181"/>
        <v>500</v>
      </c>
      <c r="L675" s="348">
        <f t="shared" si="177"/>
        <v>100</v>
      </c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</row>
    <row r="676" spans="1:42" ht="12.75" customHeight="1" x14ac:dyDescent="0.25">
      <c r="A676" s="283">
        <v>11</v>
      </c>
      <c r="B676" s="135">
        <v>111</v>
      </c>
      <c r="C676" s="57" t="s">
        <v>261</v>
      </c>
      <c r="D676" s="350">
        <v>613200</v>
      </c>
      <c r="E676" s="136" t="s">
        <v>80</v>
      </c>
      <c r="F676" s="313">
        <f t="shared" ref="F676:K676" si="185">F677</f>
        <v>4000</v>
      </c>
      <c r="G676" s="313">
        <f t="shared" si="185"/>
        <v>1084</v>
      </c>
      <c r="H676" s="313">
        <f t="shared" si="185"/>
        <v>4000</v>
      </c>
      <c r="I676" s="313">
        <f t="shared" si="185"/>
        <v>0</v>
      </c>
      <c r="J676" s="313">
        <f t="shared" si="185"/>
        <v>0</v>
      </c>
      <c r="K676" s="313">
        <f t="shared" si="185"/>
        <v>4000</v>
      </c>
      <c r="L676" s="348">
        <f t="shared" si="177"/>
        <v>100</v>
      </c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</row>
    <row r="677" spans="1:42" ht="11.25" customHeight="1" x14ac:dyDescent="0.25">
      <c r="A677" s="283">
        <v>11</v>
      </c>
      <c r="B677" s="135">
        <v>111</v>
      </c>
      <c r="C677" s="57" t="s">
        <v>261</v>
      </c>
      <c r="D677" s="287">
        <v>613211</v>
      </c>
      <c r="E677" s="135" t="s">
        <v>382</v>
      </c>
      <c r="F677" s="41">
        <v>4000</v>
      </c>
      <c r="G677" s="41">
        <v>1084</v>
      </c>
      <c r="H677" s="41">
        <v>4000</v>
      </c>
      <c r="I677" s="41"/>
      <c r="J677" s="41"/>
      <c r="K677" s="41">
        <f t="shared" si="181"/>
        <v>4000</v>
      </c>
      <c r="L677" s="349">
        <f t="shared" si="177"/>
        <v>100</v>
      </c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</row>
    <row r="678" spans="1:42" ht="12" customHeight="1" x14ac:dyDescent="0.25">
      <c r="A678" s="283">
        <v>11</v>
      </c>
      <c r="B678" s="135">
        <v>111</v>
      </c>
      <c r="C678" s="57" t="s">
        <v>261</v>
      </c>
      <c r="D678" s="350">
        <v>613300</v>
      </c>
      <c r="E678" s="136" t="s">
        <v>207</v>
      </c>
      <c r="F678" s="313">
        <f t="shared" ref="F678:K678" si="186">F679+F680</f>
        <v>1100</v>
      </c>
      <c r="G678" s="313">
        <f t="shared" si="186"/>
        <v>248</v>
      </c>
      <c r="H678" s="313">
        <f t="shared" si="186"/>
        <v>1150</v>
      </c>
      <c r="I678" s="313">
        <f t="shared" si="186"/>
        <v>0</v>
      </c>
      <c r="J678" s="313">
        <f t="shared" si="186"/>
        <v>0</v>
      </c>
      <c r="K678" s="313">
        <f t="shared" si="186"/>
        <v>1150</v>
      </c>
      <c r="L678" s="348">
        <f t="shared" si="177"/>
        <v>104.54545454545455</v>
      </c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</row>
    <row r="679" spans="1:42" ht="12" customHeight="1" x14ac:dyDescent="0.25">
      <c r="A679" s="283">
        <v>11</v>
      </c>
      <c r="B679" s="135">
        <v>111</v>
      </c>
      <c r="C679" s="57" t="s">
        <v>261</v>
      </c>
      <c r="D679" s="135">
        <v>613311</v>
      </c>
      <c r="E679" s="135" t="s">
        <v>82</v>
      </c>
      <c r="F679" s="41">
        <v>100</v>
      </c>
      <c r="G679" s="41">
        <v>5</v>
      </c>
      <c r="H679" s="41">
        <v>150</v>
      </c>
      <c r="I679" s="41">
        <v>0</v>
      </c>
      <c r="J679" s="41">
        <v>0</v>
      </c>
      <c r="K679" s="41">
        <f t="shared" si="181"/>
        <v>150</v>
      </c>
      <c r="L679" s="349">
        <f t="shared" si="177"/>
        <v>150</v>
      </c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</row>
    <row r="680" spans="1:42" ht="10.5" customHeight="1" x14ac:dyDescent="0.25">
      <c r="A680" s="283">
        <v>11</v>
      </c>
      <c r="B680" s="135">
        <v>111</v>
      </c>
      <c r="C680" s="57" t="s">
        <v>261</v>
      </c>
      <c r="D680" s="135">
        <v>613321</v>
      </c>
      <c r="E680" s="135" t="s">
        <v>110</v>
      </c>
      <c r="F680" s="41">
        <v>1000</v>
      </c>
      <c r="G680" s="41">
        <v>243</v>
      </c>
      <c r="H680" s="41">
        <v>1000</v>
      </c>
      <c r="I680" s="41">
        <v>0</v>
      </c>
      <c r="J680" s="41">
        <v>0</v>
      </c>
      <c r="K680" s="41">
        <f t="shared" si="181"/>
        <v>1000</v>
      </c>
      <c r="L680" s="349">
        <f t="shared" si="177"/>
        <v>100</v>
      </c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</row>
    <row r="681" spans="1:42" ht="12" customHeight="1" x14ac:dyDescent="0.25">
      <c r="A681" s="283">
        <v>11</v>
      </c>
      <c r="B681" s="135">
        <v>111</v>
      </c>
      <c r="C681" s="57" t="s">
        <v>261</v>
      </c>
      <c r="D681" s="136">
        <v>613400</v>
      </c>
      <c r="E681" s="136" t="s">
        <v>84</v>
      </c>
      <c r="F681" s="313">
        <f>F682+F684+F683</f>
        <v>1200</v>
      </c>
      <c r="G681" s="313">
        <f>G682+G684+G683</f>
        <v>22</v>
      </c>
      <c r="H681" s="313">
        <f>H682+H684+H683</f>
        <v>1200</v>
      </c>
      <c r="I681" s="313">
        <f>I682+I684</f>
        <v>0</v>
      </c>
      <c r="J681" s="313">
        <f>J682+J684</f>
        <v>0</v>
      </c>
      <c r="K681" s="313">
        <f>K682+K684+K683</f>
        <v>1200</v>
      </c>
      <c r="L681" s="348">
        <f t="shared" si="177"/>
        <v>100</v>
      </c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</row>
    <row r="682" spans="1:42" ht="11.25" customHeight="1" x14ac:dyDescent="0.25">
      <c r="A682" s="283">
        <v>11</v>
      </c>
      <c r="B682" s="135">
        <v>111</v>
      </c>
      <c r="C682" s="57" t="s">
        <v>261</v>
      </c>
      <c r="D682" s="135">
        <v>613411</v>
      </c>
      <c r="E682" s="135" t="s">
        <v>85</v>
      </c>
      <c r="F682" s="41">
        <v>700</v>
      </c>
      <c r="G682" s="41">
        <v>22</v>
      </c>
      <c r="H682" s="41">
        <v>700</v>
      </c>
      <c r="I682" s="41">
        <v>0</v>
      </c>
      <c r="J682" s="41">
        <v>0</v>
      </c>
      <c r="K682" s="41">
        <f t="shared" si="181"/>
        <v>700</v>
      </c>
      <c r="L682" s="349">
        <f t="shared" si="177"/>
        <v>100</v>
      </c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</row>
    <row r="683" spans="1:42" ht="11.25" customHeight="1" x14ac:dyDescent="0.25">
      <c r="A683" s="298">
        <v>10</v>
      </c>
      <c r="B683" s="247">
        <v>111</v>
      </c>
      <c r="C683" s="299" t="s">
        <v>261</v>
      </c>
      <c r="D683" s="247">
        <v>613430</v>
      </c>
      <c r="E683" s="247" t="s">
        <v>436</v>
      </c>
      <c r="F683" s="241">
        <v>0</v>
      </c>
      <c r="G683" s="241"/>
      <c r="H683" s="241"/>
      <c r="I683" s="241"/>
      <c r="J683" s="241"/>
      <c r="K683" s="241">
        <f t="shared" si="181"/>
        <v>0</v>
      </c>
      <c r="L683" s="352" t="e">
        <f t="shared" si="177"/>
        <v>#DIV/0!</v>
      </c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</row>
    <row r="684" spans="1:42" ht="12" customHeight="1" x14ac:dyDescent="0.25">
      <c r="A684" s="283">
        <v>11</v>
      </c>
      <c r="B684" s="135">
        <v>111</v>
      </c>
      <c r="C684" s="57" t="s">
        <v>261</v>
      </c>
      <c r="D684" s="58">
        <v>613481</v>
      </c>
      <c r="E684" s="58" t="s">
        <v>213</v>
      </c>
      <c r="F684" s="41">
        <v>500</v>
      </c>
      <c r="G684" s="41">
        <v>0</v>
      </c>
      <c r="H684" s="41">
        <v>500</v>
      </c>
      <c r="I684" s="41">
        <v>0</v>
      </c>
      <c r="J684" s="41">
        <v>0</v>
      </c>
      <c r="K684" s="41">
        <f t="shared" si="181"/>
        <v>500</v>
      </c>
      <c r="L684" s="349">
        <f t="shared" si="177"/>
        <v>100</v>
      </c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</row>
    <row r="685" spans="1:42" ht="12" customHeight="1" x14ac:dyDescent="0.25">
      <c r="A685" s="283">
        <v>11</v>
      </c>
      <c r="B685" s="135">
        <v>111</v>
      </c>
      <c r="C685" s="57" t="s">
        <v>261</v>
      </c>
      <c r="D685" s="353">
        <v>613600</v>
      </c>
      <c r="E685" s="353" t="s">
        <v>91</v>
      </c>
      <c r="F685" s="313">
        <f t="shared" ref="F685:K685" si="187">F686</f>
        <v>8000</v>
      </c>
      <c r="G685" s="313">
        <f t="shared" si="187"/>
        <v>4095</v>
      </c>
      <c r="H685" s="313">
        <f t="shared" si="187"/>
        <v>8000</v>
      </c>
      <c r="I685" s="313">
        <f t="shared" si="187"/>
        <v>0</v>
      </c>
      <c r="J685" s="313">
        <f t="shared" si="187"/>
        <v>0</v>
      </c>
      <c r="K685" s="313">
        <f t="shared" si="187"/>
        <v>8000</v>
      </c>
      <c r="L685" s="348">
        <f t="shared" si="177"/>
        <v>100</v>
      </c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</row>
    <row r="686" spans="1:42" ht="10.5" customHeight="1" x14ac:dyDescent="0.25">
      <c r="A686" s="283">
        <v>11</v>
      </c>
      <c r="B686" s="135">
        <v>111</v>
      </c>
      <c r="C686" s="57" t="s">
        <v>261</v>
      </c>
      <c r="D686" s="58">
        <v>613611</v>
      </c>
      <c r="E686" s="58" t="s">
        <v>92</v>
      </c>
      <c r="F686" s="41">
        <v>8000</v>
      </c>
      <c r="G686" s="41">
        <v>4095</v>
      </c>
      <c r="H686" s="41">
        <v>8000</v>
      </c>
      <c r="I686" s="41">
        <v>0</v>
      </c>
      <c r="J686" s="41">
        <v>0</v>
      </c>
      <c r="K686" s="41">
        <f t="shared" si="181"/>
        <v>8000</v>
      </c>
      <c r="L686" s="349">
        <f t="shared" si="177"/>
        <v>100</v>
      </c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</row>
    <row r="687" spans="1:42" ht="10.5" customHeight="1" x14ac:dyDescent="0.25">
      <c r="A687" s="283">
        <v>11</v>
      </c>
      <c r="B687" s="135">
        <v>111</v>
      </c>
      <c r="C687" s="57" t="s">
        <v>261</v>
      </c>
      <c r="D687" s="136">
        <v>613700</v>
      </c>
      <c r="E687" s="353" t="s">
        <v>93</v>
      </c>
      <c r="F687" s="313">
        <f t="shared" ref="F687:K687" si="188">F688</f>
        <v>2500</v>
      </c>
      <c r="G687" s="313">
        <f t="shared" si="188"/>
        <v>1404</v>
      </c>
      <c r="H687" s="313">
        <f t="shared" si="188"/>
        <v>2500</v>
      </c>
      <c r="I687" s="313">
        <f t="shared" si="188"/>
        <v>0</v>
      </c>
      <c r="J687" s="313">
        <f t="shared" si="188"/>
        <v>0</v>
      </c>
      <c r="K687" s="313">
        <f t="shared" si="188"/>
        <v>2500</v>
      </c>
      <c r="L687" s="348">
        <f t="shared" si="177"/>
        <v>100</v>
      </c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</row>
    <row r="688" spans="1:42" ht="10.5" customHeight="1" x14ac:dyDescent="0.25">
      <c r="A688" s="283">
        <v>11</v>
      </c>
      <c r="B688" s="135">
        <v>111</v>
      </c>
      <c r="C688" s="57" t="s">
        <v>261</v>
      </c>
      <c r="D688" s="135">
        <v>613722</v>
      </c>
      <c r="E688" s="135" t="s">
        <v>95</v>
      </c>
      <c r="F688" s="41">
        <v>2500</v>
      </c>
      <c r="G688" s="41">
        <v>1404</v>
      </c>
      <c r="H688" s="41">
        <v>2500</v>
      </c>
      <c r="I688" s="41"/>
      <c r="J688" s="41"/>
      <c r="K688" s="41">
        <f>H688+I688+J688</f>
        <v>2500</v>
      </c>
      <c r="L688" s="349">
        <f t="shared" si="177"/>
        <v>100</v>
      </c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</row>
    <row r="689" spans="1:42" ht="12" customHeight="1" x14ac:dyDescent="0.25">
      <c r="A689" s="283">
        <v>11</v>
      </c>
      <c r="B689" s="135">
        <v>111</v>
      </c>
      <c r="C689" s="57" t="s">
        <v>261</v>
      </c>
      <c r="D689" s="353">
        <v>613900</v>
      </c>
      <c r="E689" s="353" t="s">
        <v>99</v>
      </c>
      <c r="F689" s="313">
        <f t="shared" ref="F689:K689" si="189">F690+F691+F692+F693+F694+F695</f>
        <v>14820</v>
      </c>
      <c r="G689" s="313">
        <f t="shared" si="189"/>
        <v>2872</v>
      </c>
      <c r="H689" s="313">
        <f t="shared" si="189"/>
        <v>14880</v>
      </c>
      <c r="I689" s="313">
        <f t="shared" si="189"/>
        <v>0</v>
      </c>
      <c r="J689" s="313">
        <f t="shared" si="189"/>
        <v>0</v>
      </c>
      <c r="K689" s="313">
        <f t="shared" si="189"/>
        <v>14880</v>
      </c>
      <c r="L689" s="348">
        <f t="shared" si="177"/>
        <v>100.40485829959513</v>
      </c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</row>
    <row r="690" spans="1:42" ht="12.75" customHeight="1" x14ac:dyDescent="0.25">
      <c r="A690" s="283">
        <v>11</v>
      </c>
      <c r="B690" s="135">
        <v>111</v>
      </c>
      <c r="C690" s="57" t="s">
        <v>261</v>
      </c>
      <c r="D690" s="135">
        <v>613911</v>
      </c>
      <c r="E690" s="135" t="s">
        <v>383</v>
      </c>
      <c r="F690" s="41">
        <v>1500</v>
      </c>
      <c r="G690" s="41">
        <v>0</v>
      </c>
      <c r="H690" s="41">
        <v>1500</v>
      </c>
      <c r="I690" s="41">
        <v>0</v>
      </c>
      <c r="J690" s="41">
        <v>0</v>
      </c>
      <c r="K690" s="41">
        <f t="shared" si="181"/>
        <v>1500</v>
      </c>
      <c r="L690" s="349">
        <f t="shared" si="177"/>
        <v>100</v>
      </c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</row>
    <row r="691" spans="1:42" ht="10.5" customHeight="1" x14ac:dyDescent="0.25">
      <c r="A691" s="298">
        <v>11</v>
      </c>
      <c r="B691" s="247">
        <v>111</v>
      </c>
      <c r="C691" s="299" t="s">
        <v>261</v>
      </c>
      <c r="D691" s="247">
        <v>613914</v>
      </c>
      <c r="E691" s="247" t="s">
        <v>100</v>
      </c>
      <c r="F691" s="241">
        <v>300</v>
      </c>
      <c r="G691" s="241">
        <v>0</v>
      </c>
      <c r="H691" s="241">
        <v>300</v>
      </c>
      <c r="I691" s="241">
        <v>0</v>
      </c>
      <c r="J691" s="241">
        <v>0</v>
      </c>
      <c r="K691" s="241">
        <f t="shared" si="181"/>
        <v>300</v>
      </c>
      <c r="L691" s="352">
        <f t="shared" si="177"/>
        <v>100</v>
      </c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</row>
    <row r="692" spans="1:42" ht="10.5" customHeight="1" x14ac:dyDescent="0.25">
      <c r="A692" s="283">
        <v>11</v>
      </c>
      <c r="B692" s="135">
        <v>111</v>
      </c>
      <c r="C692" s="57" t="s">
        <v>261</v>
      </c>
      <c r="D692" s="135">
        <v>613931</v>
      </c>
      <c r="E692" s="135" t="s">
        <v>388</v>
      </c>
      <c r="F692" s="41">
        <v>3000</v>
      </c>
      <c r="G692" s="43">
        <v>2020</v>
      </c>
      <c r="H692" s="41">
        <v>3000</v>
      </c>
      <c r="I692" s="41">
        <v>0</v>
      </c>
      <c r="J692" s="41">
        <v>0</v>
      </c>
      <c r="K692" s="41">
        <f t="shared" si="181"/>
        <v>3000</v>
      </c>
      <c r="L692" s="349">
        <f t="shared" si="177"/>
        <v>100</v>
      </c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</row>
    <row r="693" spans="1:42" ht="10.5" customHeight="1" x14ac:dyDescent="0.25">
      <c r="A693" s="298">
        <v>11</v>
      </c>
      <c r="B693" s="247">
        <v>111</v>
      </c>
      <c r="C693" s="299" t="s">
        <v>261</v>
      </c>
      <c r="D693" s="247">
        <v>613970</v>
      </c>
      <c r="E693" s="247" t="s">
        <v>124</v>
      </c>
      <c r="F693" s="241">
        <v>8280</v>
      </c>
      <c r="G693" s="251">
        <v>690</v>
      </c>
      <c r="H693" s="241">
        <v>8280</v>
      </c>
      <c r="I693" s="241">
        <v>0</v>
      </c>
      <c r="J693" s="241">
        <v>0</v>
      </c>
      <c r="K693" s="241">
        <f t="shared" si="181"/>
        <v>8280</v>
      </c>
      <c r="L693" s="352">
        <f t="shared" si="177"/>
        <v>100</v>
      </c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</row>
    <row r="694" spans="1:42" ht="10.5" customHeight="1" x14ac:dyDescent="0.25">
      <c r="A694" s="283">
        <v>11</v>
      </c>
      <c r="B694" s="135">
        <v>111</v>
      </c>
      <c r="C694" s="57" t="s">
        <v>261</v>
      </c>
      <c r="D694" s="135">
        <v>613983</v>
      </c>
      <c r="E694" s="135" t="s">
        <v>387</v>
      </c>
      <c r="F694" s="41">
        <v>240</v>
      </c>
      <c r="G694" s="43">
        <v>162</v>
      </c>
      <c r="H694" s="41">
        <v>300</v>
      </c>
      <c r="I694" s="41">
        <v>0</v>
      </c>
      <c r="J694" s="41">
        <v>0</v>
      </c>
      <c r="K694" s="41">
        <f t="shared" si="181"/>
        <v>300</v>
      </c>
      <c r="L694" s="349">
        <f t="shared" si="177"/>
        <v>125</v>
      </c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</row>
    <row r="695" spans="1:42" ht="10.5" customHeight="1" x14ac:dyDescent="0.25">
      <c r="A695" s="298">
        <v>11</v>
      </c>
      <c r="B695" s="247">
        <v>111</v>
      </c>
      <c r="C695" s="299" t="s">
        <v>261</v>
      </c>
      <c r="D695" s="332">
        <v>613991</v>
      </c>
      <c r="E695" s="332" t="s">
        <v>103</v>
      </c>
      <c r="F695" s="241">
        <v>1500</v>
      </c>
      <c r="G695" s="251">
        <v>0</v>
      </c>
      <c r="H695" s="241">
        <v>1500</v>
      </c>
      <c r="I695" s="241">
        <v>0</v>
      </c>
      <c r="J695" s="241">
        <v>0</v>
      </c>
      <c r="K695" s="241">
        <f t="shared" si="181"/>
        <v>1500</v>
      </c>
      <c r="L695" s="352">
        <f t="shared" si="177"/>
        <v>100</v>
      </c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</row>
    <row r="696" spans="1:42" ht="10.5" customHeight="1" x14ac:dyDescent="0.25">
      <c r="A696" s="283">
        <v>11</v>
      </c>
      <c r="B696" s="135">
        <v>111</v>
      </c>
      <c r="C696" s="57" t="s">
        <v>261</v>
      </c>
      <c r="D696" s="353">
        <v>614800</v>
      </c>
      <c r="E696" s="353" t="s">
        <v>119</v>
      </c>
      <c r="F696" s="313">
        <f t="shared" ref="F696:K696" si="190">F697+F698</f>
        <v>14000</v>
      </c>
      <c r="G696" s="313">
        <f t="shared" si="190"/>
        <v>3232</v>
      </c>
      <c r="H696" s="313">
        <f t="shared" si="190"/>
        <v>14000</v>
      </c>
      <c r="I696" s="313">
        <f t="shared" si="190"/>
        <v>0</v>
      </c>
      <c r="J696" s="313">
        <f t="shared" si="190"/>
        <v>0</v>
      </c>
      <c r="K696" s="313">
        <f t="shared" si="190"/>
        <v>14000</v>
      </c>
      <c r="L696" s="348">
        <f t="shared" si="177"/>
        <v>100</v>
      </c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</row>
    <row r="697" spans="1:42" ht="10.5" customHeight="1" x14ac:dyDescent="0.25">
      <c r="A697" s="283">
        <v>11</v>
      </c>
      <c r="B697" s="135">
        <v>111</v>
      </c>
      <c r="C697" s="57" t="s">
        <v>261</v>
      </c>
      <c r="D697" s="58">
        <v>614813</v>
      </c>
      <c r="E697" s="58" t="s">
        <v>210</v>
      </c>
      <c r="F697" s="41">
        <v>6000</v>
      </c>
      <c r="G697" s="41">
        <v>3232</v>
      </c>
      <c r="H697" s="41">
        <v>0</v>
      </c>
      <c r="I697" s="41">
        <v>0</v>
      </c>
      <c r="J697" s="41">
        <v>0</v>
      </c>
      <c r="K697" s="41">
        <f t="shared" si="181"/>
        <v>0</v>
      </c>
      <c r="L697" s="349">
        <f t="shared" si="177"/>
        <v>0</v>
      </c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</row>
    <row r="698" spans="1:42" ht="12" customHeight="1" x14ac:dyDescent="0.25">
      <c r="A698" s="283">
        <v>11</v>
      </c>
      <c r="B698" s="135">
        <v>111</v>
      </c>
      <c r="C698" s="57" t="s">
        <v>261</v>
      </c>
      <c r="D698" s="135">
        <v>614817</v>
      </c>
      <c r="E698" s="135" t="s">
        <v>120</v>
      </c>
      <c r="F698" s="41">
        <v>8000</v>
      </c>
      <c r="G698" s="41">
        <v>0</v>
      </c>
      <c r="H698" s="41">
        <v>14000</v>
      </c>
      <c r="I698" s="41"/>
      <c r="J698" s="41"/>
      <c r="K698" s="41">
        <f t="shared" si="181"/>
        <v>14000</v>
      </c>
      <c r="L698" s="349">
        <f t="shared" si="177"/>
        <v>175</v>
      </c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</row>
    <row r="699" spans="1:42" ht="12" customHeight="1" x14ac:dyDescent="0.25">
      <c r="A699" s="283">
        <v>11</v>
      </c>
      <c r="B699" s="135">
        <v>111</v>
      </c>
      <c r="C699" s="57" t="s">
        <v>261</v>
      </c>
      <c r="D699" s="136"/>
      <c r="E699" s="136" t="s">
        <v>123</v>
      </c>
      <c r="F699" s="313">
        <f>F700</f>
        <v>6000</v>
      </c>
      <c r="G699" s="313">
        <f t="shared" ref="G699:K699" si="191">G700</f>
        <v>5000</v>
      </c>
      <c r="H699" s="313">
        <f t="shared" si="191"/>
        <v>6600</v>
      </c>
      <c r="I699" s="313">
        <f t="shared" si="191"/>
        <v>0</v>
      </c>
      <c r="J699" s="313">
        <f t="shared" si="191"/>
        <v>0</v>
      </c>
      <c r="K699" s="313">
        <f t="shared" si="191"/>
        <v>6600</v>
      </c>
      <c r="L699" s="349">
        <f t="shared" si="177"/>
        <v>110.00000000000001</v>
      </c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</row>
    <row r="700" spans="1:42" ht="12" customHeight="1" x14ac:dyDescent="0.25">
      <c r="A700" s="283">
        <v>11</v>
      </c>
      <c r="B700" s="135">
        <v>111</v>
      </c>
      <c r="C700" s="57" t="s">
        <v>261</v>
      </c>
      <c r="D700" s="136">
        <v>821000</v>
      </c>
      <c r="E700" s="136" t="s">
        <v>71</v>
      </c>
      <c r="F700" s="313">
        <f>F701+F702</f>
        <v>6000</v>
      </c>
      <c r="G700" s="313">
        <f t="shared" ref="G700:K700" si="192">G701+G702</f>
        <v>5000</v>
      </c>
      <c r="H700" s="313">
        <f t="shared" si="192"/>
        <v>6600</v>
      </c>
      <c r="I700" s="313">
        <f t="shared" si="192"/>
        <v>0</v>
      </c>
      <c r="J700" s="313">
        <f t="shared" si="192"/>
        <v>0</v>
      </c>
      <c r="K700" s="313">
        <f t="shared" si="192"/>
        <v>6600</v>
      </c>
      <c r="L700" s="349">
        <f t="shared" si="177"/>
        <v>110.00000000000001</v>
      </c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</row>
    <row r="701" spans="1:42" ht="12" customHeight="1" x14ac:dyDescent="0.25">
      <c r="A701" s="283">
        <v>11</v>
      </c>
      <c r="B701" s="135">
        <v>111</v>
      </c>
      <c r="C701" s="57" t="s">
        <v>261</v>
      </c>
      <c r="D701" s="135">
        <v>821310</v>
      </c>
      <c r="E701" s="135" t="s">
        <v>128</v>
      </c>
      <c r="F701" s="41">
        <v>1000</v>
      </c>
      <c r="G701" s="41"/>
      <c r="H701" s="41">
        <v>1600</v>
      </c>
      <c r="I701" s="41"/>
      <c r="J701" s="41"/>
      <c r="K701" s="41">
        <f>H701+I701+J701</f>
        <v>1600</v>
      </c>
      <c r="L701" s="349">
        <f t="shared" si="177"/>
        <v>160</v>
      </c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</row>
    <row r="702" spans="1:42" ht="12" customHeight="1" x14ac:dyDescent="0.25">
      <c r="A702" s="283">
        <v>11</v>
      </c>
      <c r="B702" s="135">
        <v>111</v>
      </c>
      <c r="C702" s="57" t="s">
        <v>261</v>
      </c>
      <c r="D702" s="135">
        <v>821331</v>
      </c>
      <c r="E702" s="135" t="s">
        <v>605</v>
      </c>
      <c r="F702" s="41">
        <v>5000</v>
      </c>
      <c r="G702" s="41">
        <v>5000</v>
      </c>
      <c r="H702" s="41">
        <v>5000</v>
      </c>
      <c r="I702" s="41"/>
      <c r="J702" s="41"/>
      <c r="K702" s="41">
        <f>H702+I702+J702</f>
        <v>5000</v>
      </c>
      <c r="L702" s="349">
        <f t="shared" si="177"/>
        <v>100</v>
      </c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</row>
    <row r="703" spans="1:42" ht="11.25" customHeight="1" x14ac:dyDescent="0.25">
      <c r="A703" s="354"/>
      <c r="B703" s="355"/>
      <c r="C703" s="355"/>
      <c r="D703" s="355"/>
      <c r="E703" s="339" t="s">
        <v>434</v>
      </c>
      <c r="F703" s="339"/>
      <c r="G703" s="339"/>
      <c r="H703" s="339"/>
      <c r="I703" s="339"/>
      <c r="J703" s="339"/>
      <c r="K703" s="339"/>
      <c r="L703" s="340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</row>
    <row r="704" spans="1:42" ht="11.25" customHeight="1" x14ac:dyDescent="0.25">
      <c r="A704" s="11"/>
      <c r="B704" s="11"/>
      <c r="C704" s="11"/>
      <c r="D704" s="11"/>
      <c r="E704" s="51"/>
      <c r="F704" s="51"/>
      <c r="G704" s="51"/>
      <c r="H704" s="51"/>
      <c r="I704" s="51"/>
      <c r="J704" s="51"/>
      <c r="K704" s="51"/>
      <c r="L704" s="51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</row>
    <row r="705" spans="1:42" ht="10.5" customHeight="1" x14ac:dyDescent="0.25">
      <c r="A705" s="477" t="s">
        <v>270</v>
      </c>
      <c r="B705" s="477"/>
      <c r="C705" s="477"/>
      <c r="D705" s="477"/>
      <c r="E705" s="477"/>
      <c r="F705" s="119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</row>
    <row r="706" spans="1:42" ht="19.5" customHeight="1" x14ac:dyDescent="0.25">
      <c r="A706" s="462" t="s">
        <v>73</v>
      </c>
      <c r="B706" s="460" t="s">
        <v>257</v>
      </c>
      <c r="C706" s="460" t="s">
        <v>258</v>
      </c>
      <c r="D706" s="471" t="s">
        <v>259</v>
      </c>
      <c r="E706" s="465" t="s">
        <v>74</v>
      </c>
      <c r="F706" s="468" t="s">
        <v>579</v>
      </c>
      <c r="G706" s="468" t="s">
        <v>617</v>
      </c>
      <c r="H706" s="465" t="s">
        <v>616</v>
      </c>
      <c r="I706" s="465"/>
      <c r="J706" s="465"/>
      <c r="K706" s="465"/>
      <c r="L706" s="466" t="s">
        <v>541</v>
      </c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</row>
    <row r="707" spans="1:42" ht="41.25" customHeight="1" x14ac:dyDescent="0.25">
      <c r="A707" s="463"/>
      <c r="B707" s="461"/>
      <c r="C707" s="461"/>
      <c r="D707" s="472"/>
      <c r="E707" s="470"/>
      <c r="F707" s="469"/>
      <c r="G707" s="469"/>
      <c r="H707" s="344" t="s">
        <v>275</v>
      </c>
      <c r="I707" s="344" t="s">
        <v>276</v>
      </c>
      <c r="J707" s="344" t="s">
        <v>277</v>
      </c>
      <c r="K707" s="345" t="s">
        <v>278</v>
      </c>
      <c r="L707" s="46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</row>
    <row r="708" spans="1:42" ht="9" customHeight="1" x14ac:dyDescent="0.25">
      <c r="A708" s="264">
        <v>1</v>
      </c>
      <c r="B708" s="265">
        <v>2</v>
      </c>
      <c r="C708" s="265">
        <v>3</v>
      </c>
      <c r="D708" s="266">
        <v>4</v>
      </c>
      <c r="E708" s="265">
        <v>5</v>
      </c>
      <c r="F708" s="266">
        <v>6</v>
      </c>
      <c r="G708" s="266">
        <v>7</v>
      </c>
      <c r="H708" s="266">
        <v>8</v>
      </c>
      <c r="I708" s="266">
        <v>9</v>
      </c>
      <c r="J708" s="266">
        <v>10</v>
      </c>
      <c r="K708" s="266">
        <v>11</v>
      </c>
      <c r="L708" s="267">
        <v>12</v>
      </c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</row>
    <row r="709" spans="1:42" ht="10.5" customHeight="1" x14ac:dyDescent="0.25">
      <c r="A709" s="356"/>
      <c r="B709" s="357"/>
      <c r="C709" s="357"/>
      <c r="D709" s="358"/>
      <c r="E709" s="373" t="s">
        <v>130</v>
      </c>
      <c r="F709" s="346">
        <f t="shared" ref="F709:K709" si="193">F710+F786</f>
        <v>4342510</v>
      </c>
      <c r="G709" s="346">
        <f t="shared" si="193"/>
        <v>2100320</v>
      </c>
      <c r="H709" s="346">
        <f t="shared" si="193"/>
        <v>944430</v>
      </c>
      <c r="I709" s="346">
        <f t="shared" si="193"/>
        <v>0</v>
      </c>
      <c r="J709" s="346">
        <f t="shared" si="193"/>
        <v>3375000</v>
      </c>
      <c r="K709" s="346">
        <f t="shared" si="193"/>
        <v>4319430</v>
      </c>
      <c r="L709" s="347">
        <f t="shared" ref="L709:L737" si="194">K709/F709*100</f>
        <v>99.468510147357165</v>
      </c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</row>
    <row r="710" spans="1:42" ht="20.25" customHeight="1" x14ac:dyDescent="0.25">
      <c r="A710" s="283">
        <v>12</v>
      </c>
      <c r="B710" s="135">
        <v>121</v>
      </c>
      <c r="C710" s="135">
        <v>1090</v>
      </c>
      <c r="D710" s="136"/>
      <c r="E710" s="136" t="s">
        <v>75</v>
      </c>
      <c r="F710" s="313">
        <f t="shared" ref="F710:K710" si="195">F711+F724+F726+F765</f>
        <v>4324510</v>
      </c>
      <c r="G710" s="313">
        <f t="shared" si="195"/>
        <v>2095950</v>
      </c>
      <c r="H710" s="313">
        <f t="shared" si="195"/>
        <v>912430</v>
      </c>
      <c r="I710" s="313">
        <f t="shared" si="195"/>
        <v>0</v>
      </c>
      <c r="J710" s="313">
        <f>J711+J724+J726+J765</f>
        <v>3375000</v>
      </c>
      <c r="K710" s="313">
        <f t="shared" si="195"/>
        <v>4287430</v>
      </c>
      <c r="L710" s="348">
        <f t="shared" si="194"/>
        <v>99.142561816252012</v>
      </c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</row>
    <row r="711" spans="1:42" ht="12.75" customHeight="1" x14ac:dyDescent="0.25">
      <c r="A711" s="283">
        <v>12</v>
      </c>
      <c r="B711" s="135">
        <v>121</v>
      </c>
      <c r="C711" s="135">
        <v>1090</v>
      </c>
      <c r="D711" s="136">
        <v>611000</v>
      </c>
      <c r="E711" s="136" t="s">
        <v>45</v>
      </c>
      <c r="F711" s="313">
        <f t="shared" ref="F711:K711" si="196">F712+F715</f>
        <v>1358300</v>
      </c>
      <c r="G711" s="313">
        <f t="shared" si="196"/>
        <v>667700</v>
      </c>
      <c r="H711" s="313">
        <f>H712+H715</f>
        <v>643250</v>
      </c>
      <c r="I711" s="313">
        <f t="shared" si="196"/>
        <v>0</v>
      </c>
      <c r="J711" s="313">
        <f t="shared" si="196"/>
        <v>700000</v>
      </c>
      <c r="K711" s="313">
        <f t="shared" si="196"/>
        <v>1343250</v>
      </c>
      <c r="L711" s="348">
        <f t="shared" si="194"/>
        <v>98.891997349628213</v>
      </c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</row>
    <row r="712" spans="1:42" ht="12.75" customHeight="1" x14ac:dyDescent="0.25">
      <c r="A712" s="283">
        <v>12</v>
      </c>
      <c r="B712" s="135">
        <v>121</v>
      </c>
      <c r="C712" s="135">
        <v>1090</v>
      </c>
      <c r="D712" s="136">
        <v>611100</v>
      </c>
      <c r="E712" s="136" t="s">
        <v>126</v>
      </c>
      <c r="F712" s="313">
        <f t="shared" ref="F712:K712" si="197">F713+F714</f>
        <v>549000</v>
      </c>
      <c r="G712" s="313">
        <f t="shared" si="197"/>
        <v>276267</v>
      </c>
      <c r="H712" s="313">
        <f t="shared" si="197"/>
        <v>549000</v>
      </c>
      <c r="I712" s="313">
        <f t="shared" si="197"/>
        <v>0</v>
      </c>
      <c r="J712" s="313">
        <f t="shared" si="197"/>
        <v>0</v>
      </c>
      <c r="K712" s="313">
        <f t="shared" si="197"/>
        <v>549000</v>
      </c>
      <c r="L712" s="348">
        <f t="shared" si="194"/>
        <v>100</v>
      </c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</row>
    <row r="713" spans="1:42" ht="12.75" customHeight="1" x14ac:dyDescent="0.25">
      <c r="A713" s="283">
        <v>12</v>
      </c>
      <c r="B713" s="135">
        <v>121</v>
      </c>
      <c r="C713" s="135">
        <v>1090</v>
      </c>
      <c r="D713" s="135">
        <v>611111</v>
      </c>
      <c r="E713" s="135" t="s">
        <v>76</v>
      </c>
      <c r="F713" s="41">
        <v>380000</v>
      </c>
      <c r="G713" s="41">
        <v>190624</v>
      </c>
      <c r="H713" s="41">
        <v>380000</v>
      </c>
      <c r="I713" s="41"/>
      <c r="J713" s="41"/>
      <c r="K713" s="41">
        <f>H713+I713+J713</f>
        <v>380000</v>
      </c>
      <c r="L713" s="349">
        <f t="shared" si="194"/>
        <v>100</v>
      </c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</row>
    <row r="714" spans="1:42" ht="12.75" customHeight="1" x14ac:dyDescent="0.25">
      <c r="A714" s="283">
        <v>12</v>
      </c>
      <c r="B714" s="135">
        <v>121</v>
      </c>
      <c r="C714" s="135">
        <v>1090</v>
      </c>
      <c r="D714" s="135">
        <v>611131</v>
      </c>
      <c r="E714" s="135" t="s">
        <v>77</v>
      </c>
      <c r="F714" s="41">
        <v>169000</v>
      </c>
      <c r="G714" s="41">
        <v>85643</v>
      </c>
      <c r="H714" s="41">
        <v>169000</v>
      </c>
      <c r="I714" s="41"/>
      <c r="J714" s="41"/>
      <c r="K714" s="41">
        <f>H714+I714+J714</f>
        <v>169000</v>
      </c>
      <c r="L714" s="349">
        <f t="shared" si="194"/>
        <v>100</v>
      </c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</row>
    <row r="715" spans="1:42" ht="13.5" customHeight="1" x14ac:dyDescent="0.25">
      <c r="A715" s="283">
        <v>12</v>
      </c>
      <c r="B715" s="135">
        <v>121</v>
      </c>
      <c r="C715" s="135">
        <v>1090</v>
      </c>
      <c r="D715" s="136">
        <v>611200</v>
      </c>
      <c r="E715" s="136" t="s">
        <v>46</v>
      </c>
      <c r="F715" s="313">
        <f>F716+F717+F718+F719+F721+F722+F720+F723</f>
        <v>809300</v>
      </c>
      <c r="G715" s="313">
        <f t="shared" ref="G715:K715" si="198">G716+G717+G718+G719+G721+G722+G720+G723</f>
        <v>391433</v>
      </c>
      <c r="H715" s="313">
        <f t="shared" si="198"/>
        <v>94250</v>
      </c>
      <c r="I715" s="313">
        <f t="shared" si="198"/>
        <v>0</v>
      </c>
      <c r="J715" s="313">
        <f t="shared" si="198"/>
        <v>700000</v>
      </c>
      <c r="K715" s="313">
        <f t="shared" si="198"/>
        <v>794250</v>
      </c>
      <c r="L715" s="348">
        <f t="shared" si="194"/>
        <v>98.140368219448902</v>
      </c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</row>
    <row r="716" spans="1:42" ht="12" customHeight="1" x14ac:dyDescent="0.25">
      <c r="A716" s="283">
        <v>12</v>
      </c>
      <c r="B716" s="135">
        <v>121</v>
      </c>
      <c r="C716" s="135">
        <v>1090</v>
      </c>
      <c r="D716" s="287">
        <v>611211</v>
      </c>
      <c r="E716" s="135" t="s">
        <v>47</v>
      </c>
      <c r="F716" s="41">
        <v>11000</v>
      </c>
      <c r="G716" s="41">
        <v>4082</v>
      </c>
      <c r="H716" s="41">
        <v>11000</v>
      </c>
      <c r="I716" s="41"/>
      <c r="J716" s="41"/>
      <c r="K716" s="41">
        <f>H716+I716+J716</f>
        <v>11000</v>
      </c>
      <c r="L716" s="349">
        <f t="shared" si="194"/>
        <v>100</v>
      </c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</row>
    <row r="717" spans="1:42" ht="12" customHeight="1" x14ac:dyDescent="0.25">
      <c r="A717" s="298">
        <v>12</v>
      </c>
      <c r="B717" s="247">
        <v>121</v>
      </c>
      <c r="C717" s="247">
        <v>1090</v>
      </c>
      <c r="D717" s="247">
        <v>611221</v>
      </c>
      <c r="E717" s="247" t="s">
        <v>48</v>
      </c>
      <c r="F717" s="241">
        <v>45000</v>
      </c>
      <c r="G717" s="241">
        <v>22304</v>
      </c>
      <c r="H717" s="241">
        <v>45000</v>
      </c>
      <c r="I717" s="241"/>
      <c r="J717" s="241"/>
      <c r="K717" s="241">
        <f t="shared" ref="K717:K723" si="199">H717+I717+J717</f>
        <v>45000</v>
      </c>
      <c r="L717" s="352">
        <f t="shared" si="194"/>
        <v>100</v>
      </c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</row>
    <row r="718" spans="1:42" ht="12" customHeight="1" x14ac:dyDescent="0.25">
      <c r="A718" s="283">
        <v>12</v>
      </c>
      <c r="B718" s="135">
        <v>121</v>
      </c>
      <c r="C718" s="135">
        <v>1090</v>
      </c>
      <c r="D718" s="135">
        <v>611224</v>
      </c>
      <c r="E718" s="135" t="s">
        <v>49</v>
      </c>
      <c r="F718" s="41">
        <v>11200</v>
      </c>
      <c r="G718" s="41">
        <v>8028</v>
      </c>
      <c r="H718" s="41">
        <v>12750</v>
      </c>
      <c r="I718" s="41"/>
      <c r="J718" s="41"/>
      <c r="K718" s="41">
        <f t="shared" si="199"/>
        <v>12750</v>
      </c>
      <c r="L718" s="349">
        <f t="shared" si="194"/>
        <v>113.83928571428572</v>
      </c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</row>
    <row r="719" spans="1:42" ht="11.25" customHeight="1" x14ac:dyDescent="0.25">
      <c r="A719" s="298">
        <v>12</v>
      </c>
      <c r="B719" s="247">
        <v>121</v>
      </c>
      <c r="C719" s="247">
        <v>1090</v>
      </c>
      <c r="D719" s="247">
        <v>611225</v>
      </c>
      <c r="E719" s="247" t="s">
        <v>50</v>
      </c>
      <c r="F719" s="241">
        <v>7500</v>
      </c>
      <c r="G719" s="241">
        <v>0</v>
      </c>
      <c r="H719" s="241">
        <v>7500</v>
      </c>
      <c r="I719" s="241"/>
      <c r="J719" s="241"/>
      <c r="K719" s="241">
        <f t="shared" si="199"/>
        <v>7500</v>
      </c>
      <c r="L719" s="352">
        <f t="shared" si="194"/>
        <v>100</v>
      </c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</row>
    <row r="720" spans="1:42" ht="11.25" customHeight="1" x14ac:dyDescent="0.25">
      <c r="A720" s="283">
        <v>12</v>
      </c>
      <c r="B720" s="135">
        <v>121</v>
      </c>
      <c r="C720" s="135">
        <v>1090</v>
      </c>
      <c r="D720" s="135">
        <v>611226</v>
      </c>
      <c r="E720" s="58" t="s">
        <v>454</v>
      </c>
      <c r="F720" s="41">
        <v>2600</v>
      </c>
      <c r="G720" s="41">
        <v>2300</v>
      </c>
      <c r="H720" s="41">
        <v>0</v>
      </c>
      <c r="I720" s="41"/>
      <c r="J720" s="41"/>
      <c r="K720" s="41">
        <f t="shared" si="199"/>
        <v>0</v>
      </c>
      <c r="L720" s="349">
        <f t="shared" si="194"/>
        <v>0</v>
      </c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</row>
    <row r="721" spans="1:42" ht="11.25" customHeight="1" x14ac:dyDescent="0.25">
      <c r="A721" s="298">
        <v>12</v>
      </c>
      <c r="B721" s="247">
        <v>121</v>
      </c>
      <c r="C721" s="247">
        <v>1090</v>
      </c>
      <c r="D721" s="247">
        <v>611227</v>
      </c>
      <c r="E721" s="247" t="s">
        <v>51</v>
      </c>
      <c r="F721" s="241">
        <v>10000</v>
      </c>
      <c r="G721" s="241">
        <v>0</v>
      </c>
      <c r="H721" s="241">
        <v>15000</v>
      </c>
      <c r="I721" s="241"/>
      <c r="J721" s="241"/>
      <c r="K721" s="241">
        <f t="shared" si="199"/>
        <v>15000</v>
      </c>
      <c r="L721" s="352">
        <f t="shared" si="194"/>
        <v>150</v>
      </c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</row>
    <row r="722" spans="1:42" ht="11.25" customHeight="1" x14ac:dyDescent="0.25">
      <c r="A722" s="283">
        <v>12</v>
      </c>
      <c r="B722" s="135">
        <v>121</v>
      </c>
      <c r="C722" s="135">
        <v>1090</v>
      </c>
      <c r="D722" s="135">
        <v>611228</v>
      </c>
      <c r="E722" s="135" t="s">
        <v>125</v>
      </c>
      <c r="F722" s="41">
        <v>2000</v>
      </c>
      <c r="G722" s="41">
        <v>0</v>
      </c>
      <c r="H722" s="41">
        <v>3000</v>
      </c>
      <c r="I722" s="41"/>
      <c r="J722" s="41"/>
      <c r="K722" s="41">
        <f t="shared" si="199"/>
        <v>3000</v>
      </c>
      <c r="L722" s="349">
        <f t="shared" si="194"/>
        <v>150</v>
      </c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</row>
    <row r="723" spans="1:42" ht="11.25" customHeight="1" x14ac:dyDescent="0.25">
      <c r="A723" s="283">
        <v>12</v>
      </c>
      <c r="B723" s="135">
        <v>121</v>
      </c>
      <c r="C723" s="135">
        <v>1090</v>
      </c>
      <c r="D723" s="135">
        <v>611233</v>
      </c>
      <c r="E723" s="135" t="s">
        <v>602</v>
      </c>
      <c r="F723" s="41">
        <v>720000</v>
      </c>
      <c r="G723" s="41">
        <v>354719</v>
      </c>
      <c r="H723" s="41"/>
      <c r="I723" s="41"/>
      <c r="J723" s="41">
        <v>700000</v>
      </c>
      <c r="K723" s="41">
        <f t="shared" si="199"/>
        <v>700000</v>
      </c>
      <c r="L723" s="349">
        <f t="shared" si="194"/>
        <v>97.222222222222214</v>
      </c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</row>
    <row r="724" spans="1:42" ht="12" customHeight="1" x14ac:dyDescent="0.25">
      <c r="A724" s="283">
        <v>12</v>
      </c>
      <c r="B724" s="135">
        <v>121</v>
      </c>
      <c r="C724" s="135">
        <v>1090</v>
      </c>
      <c r="D724" s="136">
        <v>612000</v>
      </c>
      <c r="E724" s="136" t="s">
        <v>78</v>
      </c>
      <c r="F724" s="313">
        <f t="shared" ref="F724:K724" si="200">F725</f>
        <v>58000</v>
      </c>
      <c r="G724" s="313">
        <f t="shared" si="200"/>
        <v>29008</v>
      </c>
      <c r="H724" s="313">
        <f t="shared" si="200"/>
        <v>58000</v>
      </c>
      <c r="I724" s="313">
        <f t="shared" si="200"/>
        <v>0</v>
      </c>
      <c r="J724" s="313">
        <f t="shared" si="200"/>
        <v>0</v>
      </c>
      <c r="K724" s="313">
        <f t="shared" si="200"/>
        <v>58000</v>
      </c>
      <c r="L724" s="348">
        <f t="shared" si="194"/>
        <v>100</v>
      </c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</row>
    <row r="725" spans="1:42" ht="12" customHeight="1" x14ac:dyDescent="0.25">
      <c r="A725" s="283">
        <v>12</v>
      </c>
      <c r="B725" s="135">
        <v>121</v>
      </c>
      <c r="C725" s="135">
        <v>1090</v>
      </c>
      <c r="D725" s="135">
        <v>612111</v>
      </c>
      <c r="E725" s="135" t="s">
        <v>79</v>
      </c>
      <c r="F725" s="41">
        <v>58000</v>
      </c>
      <c r="G725" s="41">
        <v>29008</v>
      </c>
      <c r="H725" s="41">
        <v>58000</v>
      </c>
      <c r="I725" s="41"/>
      <c r="J725" s="41"/>
      <c r="K725" s="41">
        <f>H725+I725+J725</f>
        <v>58000</v>
      </c>
      <c r="L725" s="349">
        <f t="shared" si="194"/>
        <v>100</v>
      </c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</row>
    <row r="726" spans="1:42" ht="12" customHeight="1" x14ac:dyDescent="0.25">
      <c r="A726" s="283">
        <v>12</v>
      </c>
      <c r="B726" s="135">
        <v>121</v>
      </c>
      <c r="C726" s="135">
        <v>1090</v>
      </c>
      <c r="D726" s="136">
        <v>613000</v>
      </c>
      <c r="E726" s="136" t="s">
        <v>53</v>
      </c>
      <c r="F726" s="313">
        <f t="shared" ref="F726:K726" si="201">F727+F728+F730+F738+F743+F746+F749+F752</f>
        <v>111710</v>
      </c>
      <c r="G726" s="313">
        <f t="shared" si="201"/>
        <v>47191</v>
      </c>
      <c r="H726" s="313">
        <f t="shared" si="201"/>
        <v>111180</v>
      </c>
      <c r="I726" s="313">
        <f t="shared" si="201"/>
        <v>0</v>
      </c>
      <c r="J726" s="313">
        <f t="shared" si="201"/>
        <v>4000</v>
      </c>
      <c r="K726" s="313">
        <f t="shared" si="201"/>
        <v>115180</v>
      </c>
      <c r="L726" s="348">
        <f t="shared" si="194"/>
        <v>103.10625727329692</v>
      </c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</row>
    <row r="727" spans="1:42" ht="15.75" customHeight="1" x14ac:dyDescent="0.25">
      <c r="A727" s="283">
        <v>12</v>
      </c>
      <c r="B727" s="135">
        <v>121</v>
      </c>
      <c r="C727" s="135">
        <v>1090</v>
      </c>
      <c r="D727" s="350">
        <v>613100</v>
      </c>
      <c r="E727" s="353" t="s">
        <v>83</v>
      </c>
      <c r="F727" s="313">
        <v>5000</v>
      </c>
      <c r="G727" s="313">
        <v>2945</v>
      </c>
      <c r="H727" s="313">
        <v>5000</v>
      </c>
      <c r="I727" s="313"/>
      <c r="J727" s="313"/>
      <c r="K727" s="313">
        <f t="shared" ref="K727:K790" si="202">H727+I727+J727</f>
        <v>5000</v>
      </c>
      <c r="L727" s="348">
        <f t="shared" si="194"/>
        <v>100</v>
      </c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</row>
    <row r="728" spans="1:42" ht="12.75" customHeight="1" x14ac:dyDescent="0.25">
      <c r="A728" s="283">
        <v>12</v>
      </c>
      <c r="B728" s="135">
        <v>121</v>
      </c>
      <c r="C728" s="135">
        <v>1090</v>
      </c>
      <c r="D728" s="350">
        <v>613200</v>
      </c>
      <c r="E728" s="353" t="s">
        <v>80</v>
      </c>
      <c r="F728" s="313">
        <f t="shared" ref="F728:K728" si="203">F729</f>
        <v>5000</v>
      </c>
      <c r="G728" s="313">
        <f t="shared" si="203"/>
        <v>2206</v>
      </c>
      <c r="H728" s="313">
        <f t="shared" si="203"/>
        <v>3000</v>
      </c>
      <c r="I728" s="313">
        <f t="shared" si="203"/>
        <v>0</v>
      </c>
      <c r="J728" s="313">
        <f t="shared" si="203"/>
        <v>4000</v>
      </c>
      <c r="K728" s="313">
        <f t="shared" si="203"/>
        <v>7000</v>
      </c>
      <c r="L728" s="348">
        <f t="shared" si="194"/>
        <v>140</v>
      </c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</row>
    <row r="729" spans="1:42" ht="14.25" customHeight="1" x14ac:dyDescent="0.25">
      <c r="A729" s="283">
        <v>12</v>
      </c>
      <c r="B729" s="135">
        <v>121</v>
      </c>
      <c r="C729" s="135">
        <v>1090</v>
      </c>
      <c r="D729" s="287">
        <v>613211</v>
      </c>
      <c r="E729" s="135" t="s">
        <v>384</v>
      </c>
      <c r="F729" s="41">
        <v>5000</v>
      </c>
      <c r="G729" s="41">
        <v>2206</v>
      </c>
      <c r="H729" s="41">
        <v>3000</v>
      </c>
      <c r="I729" s="41"/>
      <c r="J729" s="41">
        <v>4000</v>
      </c>
      <c r="K729" s="41">
        <f t="shared" si="202"/>
        <v>7000</v>
      </c>
      <c r="L729" s="349">
        <f t="shared" si="194"/>
        <v>140</v>
      </c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</row>
    <row r="730" spans="1:42" ht="12.75" customHeight="1" x14ac:dyDescent="0.25">
      <c r="A730" s="283">
        <v>12</v>
      </c>
      <c r="B730" s="135">
        <v>121</v>
      </c>
      <c r="C730" s="135">
        <v>1090</v>
      </c>
      <c r="D730" s="350">
        <v>613300</v>
      </c>
      <c r="E730" s="136" t="s">
        <v>207</v>
      </c>
      <c r="F730" s="313">
        <f>F731+F732+F734+F736+F733+F737+F735</f>
        <v>15850</v>
      </c>
      <c r="G730" s="313">
        <f>G731+G732+G734+G736+G733+G737+G735</f>
        <v>6462</v>
      </c>
      <c r="H730" s="313">
        <f>H731+H732+H734+H736+H733+H737+H735</f>
        <v>15720</v>
      </c>
      <c r="I730" s="313">
        <f>I731+I732+I734+I736</f>
        <v>0</v>
      </c>
      <c r="J730" s="313">
        <f>J731+J732+J734+J736</f>
        <v>0</v>
      </c>
      <c r="K730" s="313">
        <f>K731+K732+K734+K736+K733+K737+K735</f>
        <v>15720</v>
      </c>
      <c r="L730" s="348">
        <f t="shared" si="194"/>
        <v>99.179810725552059</v>
      </c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</row>
    <row r="731" spans="1:42" ht="12" customHeight="1" x14ac:dyDescent="0.25">
      <c r="A731" s="283">
        <v>12</v>
      </c>
      <c r="B731" s="135">
        <v>121</v>
      </c>
      <c r="C731" s="135">
        <v>1090</v>
      </c>
      <c r="D731" s="135">
        <v>613311</v>
      </c>
      <c r="E731" s="135" t="s">
        <v>82</v>
      </c>
      <c r="F731" s="41">
        <v>3500</v>
      </c>
      <c r="G731" s="41">
        <v>1297</v>
      </c>
      <c r="H731" s="41">
        <v>3500</v>
      </c>
      <c r="I731" s="41"/>
      <c r="J731" s="41"/>
      <c r="K731" s="41">
        <f t="shared" si="202"/>
        <v>3500</v>
      </c>
      <c r="L731" s="349">
        <f t="shared" si="194"/>
        <v>100</v>
      </c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</row>
    <row r="732" spans="1:42" ht="12.75" customHeight="1" x14ac:dyDescent="0.25">
      <c r="A732" s="298">
        <v>12</v>
      </c>
      <c r="B732" s="247">
        <v>121</v>
      </c>
      <c r="C732" s="247">
        <v>1090</v>
      </c>
      <c r="D732" s="247">
        <v>313312</v>
      </c>
      <c r="E732" s="247" t="s">
        <v>165</v>
      </c>
      <c r="F732" s="241">
        <v>800</v>
      </c>
      <c r="G732" s="241">
        <v>255</v>
      </c>
      <c r="H732" s="241">
        <v>800</v>
      </c>
      <c r="I732" s="241"/>
      <c r="J732" s="241"/>
      <c r="K732" s="241">
        <f t="shared" si="202"/>
        <v>800</v>
      </c>
      <c r="L732" s="352">
        <f t="shared" si="194"/>
        <v>100</v>
      </c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</row>
    <row r="733" spans="1:42" ht="11.25" customHeight="1" x14ac:dyDescent="0.25">
      <c r="A733" s="359">
        <v>12</v>
      </c>
      <c r="B733" s="285">
        <v>121</v>
      </c>
      <c r="C733" s="285">
        <v>1090</v>
      </c>
      <c r="D733" s="257">
        <v>613313</v>
      </c>
      <c r="E733" s="360" t="s">
        <v>166</v>
      </c>
      <c r="F733" s="257">
        <v>1200</v>
      </c>
      <c r="G733" s="257">
        <v>551</v>
      </c>
      <c r="H733" s="361">
        <v>1200</v>
      </c>
      <c r="I733" s="266"/>
      <c r="J733" s="266"/>
      <c r="K733" s="41">
        <f t="shared" si="202"/>
        <v>1200</v>
      </c>
      <c r="L733" s="349">
        <f t="shared" si="194"/>
        <v>100</v>
      </c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</row>
    <row r="734" spans="1:42" ht="11.25" customHeight="1" x14ac:dyDescent="0.25">
      <c r="A734" s="298">
        <v>12</v>
      </c>
      <c r="B734" s="247">
        <v>121</v>
      </c>
      <c r="C734" s="247">
        <v>1090</v>
      </c>
      <c r="D734" s="247">
        <v>613314</v>
      </c>
      <c r="E734" s="247" t="s">
        <v>144</v>
      </c>
      <c r="F734" s="241">
        <v>8000</v>
      </c>
      <c r="G734" s="241">
        <v>3390</v>
      </c>
      <c r="H734" s="241">
        <v>8000</v>
      </c>
      <c r="I734" s="241"/>
      <c r="J734" s="241"/>
      <c r="K734" s="241">
        <f t="shared" si="202"/>
        <v>8000</v>
      </c>
      <c r="L734" s="352">
        <f t="shared" si="194"/>
        <v>100</v>
      </c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</row>
    <row r="735" spans="1:42" ht="11.25" customHeight="1" x14ac:dyDescent="0.25">
      <c r="A735" s="283">
        <v>12</v>
      </c>
      <c r="B735" s="135">
        <v>121</v>
      </c>
      <c r="C735" s="135">
        <v>1090</v>
      </c>
      <c r="D735" s="135">
        <v>613316</v>
      </c>
      <c r="E735" s="135" t="s">
        <v>243</v>
      </c>
      <c r="F735" s="41">
        <v>150</v>
      </c>
      <c r="G735" s="41">
        <v>205</v>
      </c>
      <c r="H735" s="41">
        <v>220</v>
      </c>
      <c r="I735" s="41"/>
      <c r="J735" s="41"/>
      <c r="K735" s="41">
        <f t="shared" si="202"/>
        <v>220</v>
      </c>
      <c r="L735" s="349">
        <f t="shared" si="194"/>
        <v>146.66666666666666</v>
      </c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</row>
    <row r="736" spans="1:42" ht="11.25" customHeight="1" x14ac:dyDescent="0.25">
      <c r="A736" s="298">
        <v>12</v>
      </c>
      <c r="B736" s="247">
        <v>121</v>
      </c>
      <c r="C736" s="247">
        <v>1090</v>
      </c>
      <c r="D736" s="247">
        <v>613321</v>
      </c>
      <c r="E736" s="247" t="s">
        <v>110</v>
      </c>
      <c r="F736" s="241">
        <v>1400</v>
      </c>
      <c r="G736" s="241">
        <v>764</v>
      </c>
      <c r="H736" s="241">
        <v>1200</v>
      </c>
      <c r="I736" s="241"/>
      <c r="J736" s="241"/>
      <c r="K736" s="241">
        <f t="shared" si="202"/>
        <v>1200</v>
      </c>
      <c r="L736" s="352">
        <f t="shared" si="194"/>
        <v>85.714285714285708</v>
      </c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</row>
    <row r="737" spans="1:42" ht="11.25" customHeight="1" x14ac:dyDescent="0.25">
      <c r="A737" s="283">
        <v>12</v>
      </c>
      <c r="B737" s="135">
        <v>121</v>
      </c>
      <c r="C737" s="135">
        <v>1090</v>
      </c>
      <c r="D737" s="135">
        <v>613327</v>
      </c>
      <c r="E737" s="135" t="s">
        <v>406</v>
      </c>
      <c r="F737" s="41">
        <v>800</v>
      </c>
      <c r="G737" s="41">
        <v>0</v>
      </c>
      <c r="H737" s="41">
        <v>800</v>
      </c>
      <c r="I737" s="41"/>
      <c r="J737" s="41"/>
      <c r="K737" s="41">
        <f t="shared" si="202"/>
        <v>800</v>
      </c>
      <c r="L737" s="349">
        <f t="shared" si="194"/>
        <v>100</v>
      </c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</row>
    <row r="738" spans="1:42" ht="11.25" customHeight="1" x14ac:dyDescent="0.25">
      <c r="A738" s="283">
        <v>12</v>
      </c>
      <c r="B738" s="135">
        <v>121</v>
      </c>
      <c r="C738" s="135">
        <v>1090</v>
      </c>
      <c r="D738" s="136">
        <v>613400</v>
      </c>
      <c r="E738" s="136" t="s">
        <v>84</v>
      </c>
      <c r="F738" s="313">
        <f t="shared" ref="F738:J738" si="204">F739+F740+F742+F741</f>
        <v>17500</v>
      </c>
      <c r="G738" s="313">
        <f t="shared" si="204"/>
        <v>8009</v>
      </c>
      <c r="H738" s="313">
        <f t="shared" si="204"/>
        <v>17200</v>
      </c>
      <c r="I738" s="313">
        <f t="shared" si="204"/>
        <v>0</v>
      </c>
      <c r="J738" s="313">
        <f t="shared" si="204"/>
        <v>0</v>
      </c>
      <c r="K738" s="313">
        <f>K739+K740+K742+K741</f>
        <v>17200</v>
      </c>
      <c r="L738" s="348">
        <f>K738/F738*100</f>
        <v>98.285714285714292</v>
      </c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</row>
    <row r="739" spans="1:42" ht="12" customHeight="1" x14ac:dyDescent="0.25">
      <c r="A739" s="283">
        <v>12</v>
      </c>
      <c r="B739" s="135">
        <v>121</v>
      </c>
      <c r="C739" s="135">
        <v>1090</v>
      </c>
      <c r="D739" s="135">
        <v>613411</v>
      </c>
      <c r="E739" s="135" t="s">
        <v>85</v>
      </c>
      <c r="F739" s="41">
        <v>12000</v>
      </c>
      <c r="G739" s="43">
        <v>7035</v>
      </c>
      <c r="H739" s="41">
        <v>12500</v>
      </c>
      <c r="I739" s="41"/>
      <c r="J739" s="41"/>
      <c r="K739" s="41">
        <f t="shared" si="202"/>
        <v>12500</v>
      </c>
      <c r="L739" s="349">
        <f>K739/F739*100</f>
        <v>104.16666666666667</v>
      </c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</row>
    <row r="740" spans="1:42" ht="12.75" customHeight="1" x14ac:dyDescent="0.25">
      <c r="A740" s="298">
        <v>12</v>
      </c>
      <c r="B740" s="247">
        <v>121</v>
      </c>
      <c r="C740" s="247">
        <v>1090</v>
      </c>
      <c r="D740" s="247">
        <v>613413</v>
      </c>
      <c r="E740" s="247" t="s">
        <v>86</v>
      </c>
      <c r="F740" s="241">
        <v>2500</v>
      </c>
      <c r="G740" s="251">
        <v>819</v>
      </c>
      <c r="H740" s="241">
        <v>1500</v>
      </c>
      <c r="I740" s="241"/>
      <c r="J740" s="241"/>
      <c r="K740" s="241">
        <f t="shared" si="202"/>
        <v>1500</v>
      </c>
      <c r="L740" s="352">
        <f>K740/F740*100</f>
        <v>60</v>
      </c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</row>
    <row r="741" spans="1:42" ht="12" customHeight="1" x14ac:dyDescent="0.25">
      <c r="A741" s="283">
        <v>12</v>
      </c>
      <c r="B741" s="135">
        <v>121</v>
      </c>
      <c r="C741" s="135">
        <v>1090</v>
      </c>
      <c r="D741" s="135">
        <v>613418</v>
      </c>
      <c r="E741" s="135" t="s">
        <v>246</v>
      </c>
      <c r="F741" s="41">
        <v>1000</v>
      </c>
      <c r="G741" s="43">
        <v>0</v>
      </c>
      <c r="H741" s="41">
        <v>1200</v>
      </c>
      <c r="I741" s="41"/>
      <c r="J741" s="41"/>
      <c r="K741" s="241">
        <f t="shared" si="202"/>
        <v>1200</v>
      </c>
      <c r="L741" s="349">
        <f t="shared" ref="L741:L790" si="205">K741/F741*100</f>
        <v>120</v>
      </c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</row>
    <row r="742" spans="1:42" ht="11.25" customHeight="1" x14ac:dyDescent="0.25">
      <c r="A742" s="298">
        <v>12</v>
      </c>
      <c r="B742" s="247">
        <v>121</v>
      </c>
      <c r="C742" s="247">
        <v>1090</v>
      </c>
      <c r="D742" s="247">
        <v>613484</v>
      </c>
      <c r="E742" s="247" t="s">
        <v>87</v>
      </c>
      <c r="F742" s="241">
        <v>2000</v>
      </c>
      <c r="G742" s="251">
        <v>155</v>
      </c>
      <c r="H742" s="241">
        <v>2000</v>
      </c>
      <c r="I742" s="241"/>
      <c r="J742" s="241"/>
      <c r="K742" s="241">
        <f t="shared" si="202"/>
        <v>2000</v>
      </c>
      <c r="L742" s="352">
        <f t="shared" si="205"/>
        <v>100</v>
      </c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</row>
    <row r="743" spans="1:42" ht="12.75" customHeight="1" x14ac:dyDescent="0.25">
      <c r="A743" s="283">
        <v>12</v>
      </c>
      <c r="B743" s="135">
        <v>121</v>
      </c>
      <c r="C743" s="135">
        <v>1090</v>
      </c>
      <c r="D743" s="136">
        <v>613500</v>
      </c>
      <c r="E743" s="353" t="s">
        <v>88</v>
      </c>
      <c r="F743" s="313">
        <f t="shared" ref="F743:K743" si="206">F744+F745</f>
        <v>5500</v>
      </c>
      <c r="G743" s="313">
        <f t="shared" si="206"/>
        <v>1095</v>
      </c>
      <c r="H743" s="313">
        <f t="shared" si="206"/>
        <v>6500</v>
      </c>
      <c r="I743" s="313">
        <f t="shared" si="206"/>
        <v>0</v>
      </c>
      <c r="J743" s="313">
        <f t="shared" si="206"/>
        <v>0</v>
      </c>
      <c r="K743" s="313">
        <f t="shared" si="206"/>
        <v>6500</v>
      </c>
      <c r="L743" s="348">
        <f t="shared" si="205"/>
        <v>118.18181818181819</v>
      </c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</row>
    <row r="744" spans="1:42" ht="12" customHeight="1" x14ac:dyDescent="0.25">
      <c r="A744" s="283">
        <v>12</v>
      </c>
      <c r="B744" s="135">
        <v>121</v>
      </c>
      <c r="C744" s="135">
        <v>1090</v>
      </c>
      <c r="D744" s="135">
        <v>613511</v>
      </c>
      <c r="E744" s="135" t="s">
        <v>89</v>
      </c>
      <c r="F744" s="41">
        <v>4500</v>
      </c>
      <c r="G744" s="41">
        <v>797</v>
      </c>
      <c r="H744" s="41">
        <v>4500</v>
      </c>
      <c r="I744" s="41"/>
      <c r="J744" s="41"/>
      <c r="K744" s="41">
        <f t="shared" si="202"/>
        <v>4500</v>
      </c>
      <c r="L744" s="349">
        <f t="shared" si="205"/>
        <v>100</v>
      </c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</row>
    <row r="745" spans="1:42" ht="11.25" customHeight="1" x14ac:dyDescent="0.25">
      <c r="A745" s="283">
        <v>12</v>
      </c>
      <c r="B745" s="135">
        <v>121</v>
      </c>
      <c r="C745" s="135">
        <v>1090</v>
      </c>
      <c r="D745" s="135">
        <v>613523</v>
      </c>
      <c r="E745" s="135" t="s">
        <v>90</v>
      </c>
      <c r="F745" s="41">
        <v>1000</v>
      </c>
      <c r="G745" s="41">
        <v>298</v>
      </c>
      <c r="H745" s="41">
        <v>2000</v>
      </c>
      <c r="I745" s="41"/>
      <c r="J745" s="41"/>
      <c r="K745" s="41">
        <f t="shared" si="202"/>
        <v>2000</v>
      </c>
      <c r="L745" s="349">
        <f t="shared" si="205"/>
        <v>200</v>
      </c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</row>
    <row r="746" spans="1:42" ht="11.25" customHeight="1" x14ac:dyDescent="0.25">
      <c r="A746" s="283">
        <v>12</v>
      </c>
      <c r="B746" s="135">
        <v>121</v>
      </c>
      <c r="C746" s="135">
        <v>1090</v>
      </c>
      <c r="D746" s="136">
        <v>613700</v>
      </c>
      <c r="E746" s="353" t="s">
        <v>93</v>
      </c>
      <c r="F746" s="313">
        <f t="shared" ref="F746:K746" si="207">F747+F748</f>
        <v>12000</v>
      </c>
      <c r="G746" s="313">
        <f t="shared" si="207"/>
        <v>4946</v>
      </c>
      <c r="H746" s="313">
        <f t="shared" si="207"/>
        <v>12000</v>
      </c>
      <c r="I746" s="313">
        <f t="shared" si="207"/>
        <v>0</v>
      </c>
      <c r="J746" s="313">
        <f t="shared" si="207"/>
        <v>0</v>
      </c>
      <c r="K746" s="313">
        <f t="shared" si="207"/>
        <v>12000</v>
      </c>
      <c r="L746" s="348">
        <f t="shared" si="205"/>
        <v>100</v>
      </c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</row>
    <row r="747" spans="1:42" ht="12" customHeight="1" x14ac:dyDescent="0.25">
      <c r="A747" s="283">
        <v>12</v>
      </c>
      <c r="B747" s="135">
        <v>121</v>
      </c>
      <c r="C747" s="135">
        <v>1090</v>
      </c>
      <c r="D747" s="135">
        <v>613711</v>
      </c>
      <c r="E747" s="135" t="s">
        <v>94</v>
      </c>
      <c r="F747" s="41">
        <v>5000</v>
      </c>
      <c r="G747" s="41">
        <v>325</v>
      </c>
      <c r="H747" s="41">
        <v>6000</v>
      </c>
      <c r="I747" s="41"/>
      <c r="J747" s="41"/>
      <c r="K747" s="41">
        <f>H747+I747+J747</f>
        <v>6000</v>
      </c>
      <c r="L747" s="349">
        <f t="shared" si="205"/>
        <v>120</v>
      </c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</row>
    <row r="748" spans="1:42" ht="12" customHeight="1" x14ac:dyDescent="0.25">
      <c r="A748" s="283">
        <v>12</v>
      </c>
      <c r="B748" s="135">
        <v>121</v>
      </c>
      <c r="C748" s="135">
        <v>1090</v>
      </c>
      <c r="D748" s="135">
        <v>613721</v>
      </c>
      <c r="E748" s="135" t="s">
        <v>95</v>
      </c>
      <c r="F748" s="41">
        <v>7000</v>
      </c>
      <c r="G748" s="41">
        <v>4621</v>
      </c>
      <c r="H748" s="41">
        <v>6000</v>
      </c>
      <c r="I748" s="41"/>
      <c r="J748" s="41"/>
      <c r="K748" s="41">
        <f>H748+I748+J748</f>
        <v>6000</v>
      </c>
      <c r="L748" s="349">
        <f t="shared" si="205"/>
        <v>85.714285714285708</v>
      </c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</row>
    <row r="749" spans="1:42" ht="10.5" customHeight="1" x14ac:dyDescent="0.25">
      <c r="A749" s="283">
        <v>12</v>
      </c>
      <c r="B749" s="135">
        <v>121</v>
      </c>
      <c r="C749" s="135">
        <v>1090</v>
      </c>
      <c r="D749" s="136">
        <v>613800</v>
      </c>
      <c r="E749" s="362" t="s">
        <v>96</v>
      </c>
      <c r="F749" s="313">
        <f t="shared" ref="F749:K749" si="208">F750+F751</f>
        <v>3500</v>
      </c>
      <c r="G749" s="313">
        <f t="shared" si="208"/>
        <v>1678</v>
      </c>
      <c r="H749" s="313">
        <f t="shared" si="208"/>
        <v>3500</v>
      </c>
      <c r="I749" s="313">
        <f t="shared" si="208"/>
        <v>0</v>
      </c>
      <c r="J749" s="313">
        <f t="shared" si="208"/>
        <v>0</v>
      </c>
      <c r="K749" s="313">
        <f t="shared" si="208"/>
        <v>3500</v>
      </c>
      <c r="L749" s="348">
        <f t="shared" si="205"/>
        <v>100</v>
      </c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</row>
    <row r="750" spans="1:42" ht="10.5" customHeight="1" x14ac:dyDescent="0.25">
      <c r="A750" s="283">
        <v>12</v>
      </c>
      <c r="B750" s="135">
        <v>121</v>
      </c>
      <c r="C750" s="135">
        <v>1090</v>
      </c>
      <c r="D750" s="135">
        <v>613811</v>
      </c>
      <c r="E750" s="208" t="s">
        <v>145</v>
      </c>
      <c r="F750" s="41">
        <v>2500</v>
      </c>
      <c r="G750" s="43">
        <v>1678</v>
      </c>
      <c r="H750" s="41">
        <v>2000</v>
      </c>
      <c r="I750" s="41"/>
      <c r="J750" s="41"/>
      <c r="K750" s="41">
        <f t="shared" si="202"/>
        <v>2000</v>
      </c>
      <c r="L750" s="349">
        <f t="shared" si="205"/>
        <v>80</v>
      </c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</row>
    <row r="751" spans="1:42" ht="12" customHeight="1" x14ac:dyDescent="0.25">
      <c r="A751" s="283">
        <v>12</v>
      </c>
      <c r="B751" s="135">
        <v>121</v>
      </c>
      <c r="C751" s="135">
        <v>1090</v>
      </c>
      <c r="D751" s="135">
        <v>613814</v>
      </c>
      <c r="E751" s="208" t="s">
        <v>214</v>
      </c>
      <c r="F751" s="41">
        <v>1000</v>
      </c>
      <c r="G751" s="43">
        <v>0</v>
      </c>
      <c r="H751" s="41">
        <v>1500</v>
      </c>
      <c r="I751" s="41"/>
      <c r="J751" s="41"/>
      <c r="K751" s="41">
        <f t="shared" si="202"/>
        <v>1500</v>
      </c>
      <c r="L751" s="349">
        <f t="shared" si="205"/>
        <v>150</v>
      </c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</row>
    <row r="752" spans="1:42" ht="12" customHeight="1" x14ac:dyDescent="0.25">
      <c r="A752" s="283">
        <v>12</v>
      </c>
      <c r="B752" s="135">
        <v>121</v>
      </c>
      <c r="C752" s="135">
        <v>1090</v>
      </c>
      <c r="D752" s="136">
        <v>613900</v>
      </c>
      <c r="E752" s="136" t="s">
        <v>99</v>
      </c>
      <c r="F752" s="313">
        <f>F753+F755+F758+F760+F763+F764+F754+F756+F761+F757+F762+F759</f>
        <v>47360</v>
      </c>
      <c r="G752" s="313">
        <f t="shared" ref="G752:K752" si="209">G753+G755+G758+G760+G763+G764+G754+G756+G761+G757+G762+G759</f>
        <v>19850</v>
      </c>
      <c r="H752" s="313">
        <f t="shared" si="209"/>
        <v>48260</v>
      </c>
      <c r="I752" s="313">
        <f t="shared" si="209"/>
        <v>0</v>
      </c>
      <c r="J752" s="313">
        <f t="shared" si="209"/>
        <v>0</v>
      </c>
      <c r="K752" s="313">
        <f t="shared" si="209"/>
        <v>48260</v>
      </c>
      <c r="L752" s="348">
        <f t="shared" si="205"/>
        <v>101.90033783783782</v>
      </c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</row>
    <row r="753" spans="1:42" ht="11.25" customHeight="1" x14ac:dyDescent="0.25">
      <c r="A753" s="283">
        <v>12</v>
      </c>
      <c r="B753" s="135">
        <v>121</v>
      </c>
      <c r="C753" s="135">
        <v>1090</v>
      </c>
      <c r="D753" s="135">
        <v>613911</v>
      </c>
      <c r="E753" s="135" t="s">
        <v>385</v>
      </c>
      <c r="F753" s="41">
        <v>1000</v>
      </c>
      <c r="G753" s="41">
        <v>105</v>
      </c>
      <c r="H753" s="41">
        <v>1500</v>
      </c>
      <c r="I753" s="41"/>
      <c r="J753" s="41"/>
      <c r="K753" s="41">
        <f t="shared" si="202"/>
        <v>1500</v>
      </c>
      <c r="L753" s="349">
        <f t="shared" si="205"/>
        <v>150</v>
      </c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</row>
    <row r="754" spans="1:42" ht="12" customHeight="1" x14ac:dyDescent="0.25">
      <c r="A754" s="365">
        <v>12</v>
      </c>
      <c r="B754" s="253">
        <v>121</v>
      </c>
      <c r="C754" s="253">
        <v>1090</v>
      </c>
      <c r="D754" s="256">
        <v>613914</v>
      </c>
      <c r="E754" s="366" t="s">
        <v>100</v>
      </c>
      <c r="F754" s="256">
        <v>500</v>
      </c>
      <c r="G754" s="256">
        <v>118</v>
      </c>
      <c r="H754" s="256">
        <v>500</v>
      </c>
      <c r="I754" s="367"/>
      <c r="J754" s="367"/>
      <c r="K754" s="241">
        <f t="shared" si="202"/>
        <v>500</v>
      </c>
      <c r="L754" s="352">
        <f t="shared" si="205"/>
        <v>100</v>
      </c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</row>
    <row r="755" spans="1:42" ht="11.25" customHeight="1" x14ac:dyDescent="0.25">
      <c r="A755" s="283">
        <v>12</v>
      </c>
      <c r="B755" s="135">
        <v>121</v>
      </c>
      <c r="C755" s="135">
        <v>1090</v>
      </c>
      <c r="D755" s="135">
        <v>613915</v>
      </c>
      <c r="E755" s="135" t="s">
        <v>212</v>
      </c>
      <c r="F755" s="41">
        <v>600</v>
      </c>
      <c r="G755" s="41">
        <v>0</v>
      </c>
      <c r="H755" s="41">
        <v>600</v>
      </c>
      <c r="I755" s="41"/>
      <c r="J755" s="41"/>
      <c r="K755" s="41">
        <f t="shared" si="202"/>
        <v>600</v>
      </c>
      <c r="L755" s="349">
        <f t="shared" si="205"/>
        <v>100</v>
      </c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</row>
    <row r="756" spans="1:42" ht="11.25" customHeight="1" x14ac:dyDescent="0.25">
      <c r="A756" s="298">
        <v>12</v>
      </c>
      <c r="B756" s="247">
        <v>121</v>
      </c>
      <c r="C756" s="247">
        <v>1090</v>
      </c>
      <c r="D756" s="247">
        <v>613915</v>
      </c>
      <c r="E756" s="247" t="s">
        <v>452</v>
      </c>
      <c r="F756" s="241">
        <v>1400</v>
      </c>
      <c r="G756" s="241"/>
      <c r="H756" s="241">
        <v>0</v>
      </c>
      <c r="I756" s="241"/>
      <c r="J756" s="241"/>
      <c r="K756" s="241">
        <f t="shared" si="202"/>
        <v>0</v>
      </c>
      <c r="L756" s="352">
        <f t="shared" si="205"/>
        <v>0</v>
      </c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</row>
    <row r="757" spans="1:42" ht="11.25" customHeight="1" x14ac:dyDescent="0.25">
      <c r="A757" s="298"/>
      <c r="B757" s="247"/>
      <c r="C757" s="247"/>
      <c r="D757" s="135">
        <v>613916</v>
      </c>
      <c r="E757" s="135" t="s">
        <v>646</v>
      </c>
      <c r="F757" s="241">
        <v>2200</v>
      </c>
      <c r="G757" s="241">
        <v>1282</v>
      </c>
      <c r="H757" s="241">
        <v>2500</v>
      </c>
      <c r="I757" s="241"/>
      <c r="J757" s="241"/>
      <c r="K757" s="241">
        <f t="shared" si="202"/>
        <v>2500</v>
      </c>
      <c r="L757" s="352">
        <f t="shared" si="205"/>
        <v>113.63636363636364</v>
      </c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</row>
    <row r="758" spans="1:42" ht="12.75" customHeight="1" x14ac:dyDescent="0.25">
      <c r="A758" s="283">
        <v>12</v>
      </c>
      <c r="B758" s="135">
        <v>121</v>
      </c>
      <c r="C758" s="135">
        <v>1090</v>
      </c>
      <c r="D758" s="135">
        <v>613920</v>
      </c>
      <c r="E758" s="135" t="s">
        <v>101</v>
      </c>
      <c r="F758" s="41">
        <v>2500</v>
      </c>
      <c r="G758" s="41">
        <v>365</v>
      </c>
      <c r="H758" s="41">
        <v>2500</v>
      </c>
      <c r="I758" s="41"/>
      <c r="J758" s="41"/>
      <c r="K758" s="241">
        <f t="shared" si="202"/>
        <v>2500</v>
      </c>
      <c r="L758" s="352">
        <f t="shared" si="205"/>
        <v>100</v>
      </c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</row>
    <row r="759" spans="1:42" ht="12.75" customHeight="1" x14ac:dyDescent="0.25">
      <c r="A759" s="283">
        <v>12</v>
      </c>
      <c r="B759" s="135">
        <v>121</v>
      </c>
      <c r="C759" s="135">
        <v>1090</v>
      </c>
      <c r="D759" s="35">
        <v>613931</v>
      </c>
      <c r="E759" s="35" t="s">
        <v>653</v>
      </c>
      <c r="F759" s="41"/>
      <c r="G759" s="41">
        <v>1200</v>
      </c>
      <c r="H759" s="41">
        <v>2000</v>
      </c>
      <c r="I759" s="41"/>
      <c r="J759" s="41"/>
      <c r="K759" s="241">
        <f t="shared" si="202"/>
        <v>2000</v>
      </c>
      <c r="L759" s="352" t="e">
        <f t="shared" si="205"/>
        <v>#DIV/0!</v>
      </c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</row>
    <row r="760" spans="1:42" ht="12.75" customHeight="1" x14ac:dyDescent="0.25">
      <c r="A760" s="298">
        <v>12</v>
      </c>
      <c r="B760" s="247">
        <v>121</v>
      </c>
      <c r="C760" s="247">
        <v>1090</v>
      </c>
      <c r="D760" s="247">
        <v>613970</v>
      </c>
      <c r="E760" s="247" t="s">
        <v>124</v>
      </c>
      <c r="F760" s="241">
        <v>8280</v>
      </c>
      <c r="G760" s="368">
        <v>4830</v>
      </c>
      <c r="H760" s="241">
        <v>8280</v>
      </c>
      <c r="I760" s="241"/>
      <c r="J760" s="241"/>
      <c r="K760" s="241">
        <f t="shared" si="202"/>
        <v>8280</v>
      </c>
      <c r="L760" s="352">
        <f t="shared" si="205"/>
        <v>100</v>
      </c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</row>
    <row r="761" spans="1:42" ht="12.75" customHeight="1" x14ac:dyDescent="0.25">
      <c r="A761" s="298">
        <v>12</v>
      </c>
      <c r="B761" s="247">
        <v>121</v>
      </c>
      <c r="C761" s="247">
        <v>1090</v>
      </c>
      <c r="D761" s="247">
        <v>613973</v>
      </c>
      <c r="E761" s="247" t="s">
        <v>594</v>
      </c>
      <c r="F761" s="241">
        <v>24000</v>
      </c>
      <c r="G761" s="368">
        <v>8265</v>
      </c>
      <c r="H761" s="241">
        <v>17500</v>
      </c>
      <c r="I761" s="241"/>
      <c r="J761" s="241"/>
      <c r="K761" s="241">
        <f t="shared" si="202"/>
        <v>17500</v>
      </c>
      <c r="L761" s="352">
        <f t="shared" si="205"/>
        <v>72.916666666666657</v>
      </c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</row>
    <row r="762" spans="1:42" ht="12.75" customHeight="1" x14ac:dyDescent="0.25">
      <c r="A762" s="298">
        <v>12</v>
      </c>
      <c r="B762" s="247">
        <v>121</v>
      </c>
      <c r="C762" s="247">
        <v>1090</v>
      </c>
      <c r="D762" s="247">
        <v>613976</v>
      </c>
      <c r="E762" s="247" t="s">
        <v>369</v>
      </c>
      <c r="F762" s="241">
        <v>3000</v>
      </c>
      <c r="G762" s="368"/>
      <c r="H762" s="241">
        <v>3000</v>
      </c>
      <c r="I762" s="241"/>
      <c r="J762" s="241"/>
      <c r="K762" s="241">
        <f t="shared" si="202"/>
        <v>3000</v>
      </c>
      <c r="L762" s="352">
        <f t="shared" si="205"/>
        <v>100</v>
      </c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</row>
    <row r="763" spans="1:42" ht="12.75" customHeight="1" x14ac:dyDescent="0.25">
      <c r="A763" s="283">
        <v>12</v>
      </c>
      <c r="B763" s="135">
        <v>121</v>
      </c>
      <c r="C763" s="135">
        <v>1090</v>
      </c>
      <c r="D763" s="135">
        <v>613983</v>
      </c>
      <c r="E763" s="135" t="s">
        <v>386</v>
      </c>
      <c r="F763" s="41">
        <v>1880</v>
      </c>
      <c r="G763" s="363">
        <v>884</v>
      </c>
      <c r="H763" s="41">
        <v>1880</v>
      </c>
      <c r="I763" s="41"/>
      <c r="J763" s="41"/>
      <c r="K763" s="41">
        <f t="shared" si="202"/>
        <v>1880</v>
      </c>
      <c r="L763" s="349">
        <f t="shared" si="205"/>
        <v>100</v>
      </c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</row>
    <row r="764" spans="1:42" ht="11.25" customHeight="1" x14ac:dyDescent="0.25">
      <c r="A764" s="298">
        <v>12</v>
      </c>
      <c r="B764" s="247">
        <v>121</v>
      </c>
      <c r="C764" s="247">
        <v>1090</v>
      </c>
      <c r="D764" s="247">
        <v>613991</v>
      </c>
      <c r="E764" s="247" t="s">
        <v>271</v>
      </c>
      <c r="F764" s="241">
        <v>2000</v>
      </c>
      <c r="G764" s="368">
        <v>2801</v>
      </c>
      <c r="H764" s="241">
        <v>8000</v>
      </c>
      <c r="I764" s="241"/>
      <c r="J764" s="241"/>
      <c r="K764" s="241">
        <f t="shared" si="202"/>
        <v>8000</v>
      </c>
      <c r="L764" s="352">
        <f t="shared" si="205"/>
        <v>400</v>
      </c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</row>
    <row r="765" spans="1:42" ht="11.25" customHeight="1" x14ac:dyDescent="0.25">
      <c r="A765" s="283">
        <v>12</v>
      </c>
      <c r="B765" s="135">
        <v>121</v>
      </c>
      <c r="C765" s="135">
        <v>1090</v>
      </c>
      <c r="D765" s="136">
        <v>614000</v>
      </c>
      <c r="E765" s="136" t="s">
        <v>63</v>
      </c>
      <c r="F765" s="313">
        <f t="shared" ref="F765:K765" si="210">F766+F783</f>
        <v>2796500</v>
      </c>
      <c r="G765" s="313">
        <f t="shared" si="210"/>
        <v>1352051</v>
      </c>
      <c r="H765" s="313">
        <f t="shared" si="210"/>
        <v>100000</v>
      </c>
      <c r="I765" s="313">
        <f t="shared" si="210"/>
        <v>0</v>
      </c>
      <c r="J765" s="313">
        <f t="shared" si="210"/>
        <v>2671000</v>
      </c>
      <c r="K765" s="313">
        <f t="shared" si="210"/>
        <v>2771000</v>
      </c>
      <c r="L765" s="348">
        <f t="shared" si="205"/>
        <v>99.088145896656528</v>
      </c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</row>
    <row r="766" spans="1:42" ht="11.25" customHeight="1" x14ac:dyDescent="0.25">
      <c r="A766" s="283">
        <v>12</v>
      </c>
      <c r="B766" s="135">
        <v>121</v>
      </c>
      <c r="C766" s="135">
        <v>1090</v>
      </c>
      <c r="D766" s="136">
        <v>614200</v>
      </c>
      <c r="E766" s="136" t="s">
        <v>105</v>
      </c>
      <c r="F766" s="313">
        <f t="shared" ref="F766:K766" si="211">SUM(F767:F782)</f>
        <v>2786500</v>
      </c>
      <c r="G766" s="313">
        <f t="shared" si="211"/>
        <v>1352051</v>
      </c>
      <c r="H766" s="313">
        <f t="shared" si="211"/>
        <v>90000</v>
      </c>
      <c r="I766" s="313">
        <f t="shared" si="211"/>
        <v>0</v>
      </c>
      <c r="J766" s="313">
        <f t="shared" si="211"/>
        <v>2671000</v>
      </c>
      <c r="K766" s="313">
        <f t="shared" si="211"/>
        <v>2761000</v>
      </c>
      <c r="L766" s="348">
        <f t="shared" si="205"/>
        <v>99.084873497218723</v>
      </c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</row>
    <row r="767" spans="1:42" ht="24" customHeight="1" x14ac:dyDescent="0.25">
      <c r="A767" s="283">
        <v>12</v>
      </c>
      <c r="B767" s="135">
        <v>121</v>
      </c>
      <c r="C767" s="135">
        <v>1090</v>
      </c>
      <c r="D767" s="135" t="s">
        <v>362</v>
      </c>
      <c r="E767" s="364" t="s">
        <v>419</v>
      </c>
      <c r="F767" s="41">
        <v>110000</v>
      </c>
      <c r="G767" s="363">
        <v>35380</v>
      </c>
      <c r="H767" s="41">
        <v>60000</v>
      </c>
      <c r="I767" s="41"/>
      <c r="J767" s="41"/>
      <c r="K767" s="41">
        <f t="shared" si="202"/>
        <v>60000</v>
      </c>
      <c r="L767" s="349">
        <f t="shared" si="205"/>
        <v>54.54545454545454</v>
      </c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</row>
    <row r="768" spans="1:42" ht="12" customHeight="1" x14ac:dyDescent="0.25">
      <c r="A768" s="298">
        <v>12</v>
      </c>
      <c r="B768" s="247">
        <v>121</v>
      </c>
      <c r="C768" s="247">
        <v>1090</v>
      </c>
      <c r="D768" s="247" t="s">
        <v>414</v>
      </c>
      <c r="E768" s="247" t="s">
        <v>418</v>
      </c>
      <c r="F768" s="241">
        <v>10000</v>
      </c>
      <c r="G768" s="368">
        <v>1000</v>
      </c>
      <c r="H768" s="241">
        <v>10000</v>
      </c>
      <c r="I768" s="241"/>
      <c r="J768" s="241"/>
      <c r="K768" s="241">
        <f t="shared" si="202"/>
        <v>10000</v>
      </c>
      <c r="L768" s="352">
        <f t="shared" si="205"/>
        <v>100</v>
      </c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</row>
    <row r="769" spans="1:42" ht="12" customHeight="1" x14ac:dyDescent="0.25">
      <c r="A769" s="283">
        <v>12</v>
      </c>
      <c r="B769" s="135">
        <v>121</v>
      </c>
      <c r="C769" s="135">
        <v>1090</v>
      </c>
      <c r="D769" s="135" t="s">
        <v>413</v>
      </c>
      <c r="E769" s="135" t="s">
        <v>417</v>
      </c>
      <c r="F769" s="41">
        <v>70000</v>
      </c>
      <c r="G769" s="41">
        <v>33253</v>
      </c>
      <c r="H769" s="41"/>
      <c r="I769" s="41"/>
      <c r="J769" s="41">
        <v>70000</v>
      </c>
      <c r="K769" s="41">
        <f t="shared" si="202"/>
        <v>70000</v>
      </c>
      <c r="L769" s="349">
        <f t="shared" si="205"/>
        <v>100</v>
      </c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</row>
    <row r="770" spans="1:42" ht="12" customHeight="1" x14ac:dyDescent="0.25">
      <c r="A770" s="298">
        <v>12</v>
      </c>
      <c r="B770" s="247">
        <v>121</v>
      </c>
      <c r="C770" s="247">
        <v>1090</v>
      </c>
      <c r="D770" s="247" t="s">
        <v>415</v>
      </c>
      <c r="E770" s="247" t="s">
        <v>416</v>
      </c>
      <c r="F770" s="241">
        <v>4500</v>
      </c>
      <c r="G770" s="241">
        <v>2394</v>
      </c>
      <c r="H770" s="241"/>
      <c r="I770" s="241"/>
      <c r="J770" s="241">
        <v>4500</v>
      </c>
      <c r="K770" s="241">
        <f t="shared" si="202"/>
        <v>4500</v>
      </c>
      <c r="L770" s="352">
        <f t="shared" si="205"/>
        <v>100</v>
      </c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</row>
    <row r="771" spans="1:42" ht="12" customHeight="1" x14ac:dyDescent="0.25">
      <c r="A771" s="298">
        <v>12</v>
      </c>
      <c r="B771" s="247">
        <v>121</v>
      </c>
      <c r="C771" s="247">
        <v>1090</v>
      </c>
      <c r="D771" s="247" t="s">
        <v>420</v>
      </c>
      <c r="E771" s="247" t="s">
        <v>421</v>
      </c>
      <c r="F771" s="241">
        <v>600000</v>
      </c>
      <c r="G771" s="241">
        <v>308266</v>
      </c>
      <c r="H771" s="241"/>
      <c r="I771" s="241"/>
      <c r="J771" s="241">
        <v>610000</v>
      </c>
      <c r="K771" s="241">
        <f t="shared" si="202"/>
        <v>610000</v>
      </c>
      <c r="L771" s="352">
        <f t="shared" si="205"/>
        <v>101.66666666666666</v>
      </c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</row>
    <row r="772" spans="1:42" ht="12" customHeight="1" x14ac:dyDescent="0.25">
      <c r="A772" s="283">
        <v>12</v>
      </c>
      <c r="B772" s="135">
        <v>121</v>
      </c>
      <c r="C772" s="135">
        <v>1090</v>
      </c>
      <c r="D772" s="135" t="s">
        <v>422</v>
      </c>
      <c r="E772" s="379" t="s">
        <v>427</v>
      </c>
      <c r="F772" s="41">
        <v>1000000</v>
      </c>
      <c r="G772" s="41">
        <v>662684</v>
      </c>
      <c r="H772" s="41"/>
      <c r="I772" s="41"/>
      <c r="J772" s="41">
        <v>1100000</v>
      </c>
      <c r="K772" s="41">
        <f t="shared" si="202"/>
        <v>1100000</v>
      </c>
      <c r="L772" s="349">
        <f t="shared" si="205"/>
        <v>110.00000000000001</v>
      </c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</row>
    <row r="773" spans="1:42" ht="12" customHeight="1" x14ac:dyDescent="0.25">
      <c r="A773" s="283">
        <v>12</v>
      </c>
      <c r="B773" s="135">
        <v>121</v>
      </c>
      <c r="C773" s="135">
        <v>1090</v>
      </c>
      <c r="D773" s="135" t="s">
        <v>423</v>
      </c>
      <c r="E773" s="135" t="s">
        <v>428</v>
      </c>
      <c r="F773" s="41">
        <v>20000</v>
      </c>
      <c r="G773" s="41">
        <v>11534</v>
      </c>
      <c r="H773" s="41"/>
      <c r="I773" s="41"/>
      <c r="J773" s="41">
        <v>35000</v>
      </c>
      <c r="K773" s="41">
        <f t="shared" si="202"/>
        <v>35000</v>
      </c>
      <c r="L773" s="349">
        <f t="shared" si="205"/>
        <v>175</v>
      </c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</row>
    <row r="774" spans="1:42" ht="12" customHeight="1" x14ac:dyDescent="0.25">
      <c r="A774" s="298">
        <v>12</v>
      </c>
      <c r="B774" s="247">
        <v>121</v>
      </c>
      <c r="C774" s="247">
        <v>1090</v>
      </c>
      <c r="D774" s="247" t="s">
        <v>424</v>
      </c>
      <c r="E774" s="247" t="s">
        <v>429</v>
      </c>
      <c r="F774" s="241">
        <v>30000</v>
      </c>
      <c r="G774" s="241">
        <v>600</v>
      </c>
      <c r="H774" s="241"/>
      <c r="I774" s="241"/>
      <c r="J774" s="241">
        <v>30500</v>
      </c>
      <c r="K774" s="241">
        <f t="shared" si="202"/>
        <v>30500</v>
      </c>
      <c r="L774" s="352">
        <f t="shared" si="205"/>
        <v>101.66666666666666</v>
      </c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</row>
    <row r="775" spans="1:42" ht="12" customHeight="1" x14ac:dyDescent="0.25">
      <c r="A775" s="283">
        <v>12</v>
      </c>
      <c r="B775" s="135">
        <v>121</v>
      </c>
      <c r="C775" s="135">
        <v>1090</v>
      </c>
      <c r="D775" s="135" t="s">
        <v>425</v>
      </c>
      <c r="E775" s="135" t="s">
        <v>430</v>
      </c>
      <c r="F775" s="41">
        <v>400000</v>
      </c>
      <c r="G775" s="41">
        <v>240611</v>
      </c>
      <c r="H775" s="41"/>
      <c r="I775" s="41"/>
      <c r="J775" s="41">
        <v>400000</v>
      </c>
      <c r="K775" s="41">
        <f t="shared" si="202"/>
        <v>400000</v>
      </c>
      <c r="L775" s="349">
        <f t="shared" si="205"/>
        <v>100</v>
      </c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</row>
    <row r="776" spans="1:42" ht="12" customHeight="1" x14ac:dyDescent="0.25">
      <c r="A776" s="298">
        <v>12</v>
      </c>
      <c r="B776" s="247">
        <v>121</v>
      </c>
      <c r="C776" s="247">
        <v>1090</v>
      </c>
      <c r="D776" s="247" t="s">
        <v>426</v>
      </c>
      <c r="E776" s="247" t="s">
        <v>431</v>
      </c>
      <c r="F776" s="241">
        <v>20000</v>
      </c>
      <c r="G776" s="241">
        <v>6980</v>
      </c>
      <c r="H776" s="241">
        <v>20000</v>
      </c>
      <c r="I776" s="241"/>
      <c r="J776" s="241"/>
      <c r="K776" s="241">
        <f t="shared" si="202"/>
        <v>20000</v>
      </c>
      <c r="L776" s="352">
        <f t="shared" si="205"/>
        <v>100</v>
      </c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</row>
    <row r="777" spans="1:42" ht="12" customHeight="1" x14ac:dyDescent="0.25">
      <c r="A777" s="283">
        <v>12</v>
      </c>
      <c r="B777" s="135">
        <v>121</v>
      </c>
      <c r="C777" s="135">
        <v>1090</v>
      </c>
      <c r="D777" s="135" t="s">
        <v>462</v>
      </c>
      <c r="E777" s="135" t="s">
        <v>463</v>
      </c>
      <c r="F777" s="41">
        <v>30000</v>
      </c>
      <c r="G777" s="41">
        <v>13611</v>
      </c>
      <c r="H777" s="41"/>
      <c r="I777" s="41"/>
      <c r="J777" s="41">
        <v>30000</v>
      </c>
      <c r="K777" s="41">
        <f t="shared" si="202"/>
        <v>30000</v>
      </c>
      <c r="L777" s="349">
        <f t="shared" si="205"/>
        <v>100</v>
      </c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</row>
    <row r="778" spans="1:42" ht="12" customHeight="1" x14ac:dyDescent="0.25">
      <c r="A778" s="298">
        <v>12</v>
      </c>
      <c r="B778" s="247">
        <v>121</v>
      </c>
      <c r="C778" s="247">
        <v>1090</v>
      </c>
      <c r="D778" s="247" t="s">
        <v>458</v>
      </c>
      <c r="E778" s="247" t="s">
        <v>459</v>
      </c>
      <c r="F778" s="241">
        <v>70000</v>
      </c>
      <c r="G778" s="241">
        <v>29500</v>
      </c>
      <c r="H778" s="241"/>
      <c r="I778" s="241"/>
      <c r="J778" s="241">
        <v>70000</v>
      </c>
      <c r="K778" s="241">
        <f t="shared" si="202"/>
        <v>70000</v>
      </c>
      <c r="L778" s="352">
        <f t="shared" si="205"/>
        <v>100</v>
      </c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</row>
    <row r="779" spans="1:42" ht="12" customHeight="1" x14ac:dyDescent="0.25">
      <c r="A779" s="283">
        <v>12</v>
      </c>
      <c r="B779" s="135">
        <v>121</v>
      </c>
      <c r="C779" s="135">
        <v>1090</v>
      </c>
      <c r="D779" s="135" t="s">
        <v>492</v>
      </c>
      <c r="E779" s="135" t="s">
        <v>493</v>
      </c>
      <c r="F779" s="41">
        <v>0</v>
      </c>
      <c r="G779" s="41">
        <v>0</v>
      </c>
      <c r="H779" s="41"/>
      <c r="I779" s="41"/>
      <c r="J779" s="41">
        <v>0</v>
      </c>
      <c r="K779" s="41">
        <f t="shared" si="202"/>
        <v>0</v>
      </c>
      <c r="L779" s="349" t="e">
        <f t="shared" si="205"/>
        <v>#DIV/0!</v>
      </c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</row>
    <row r="780" spans="1:42" ht="12" customHeight="1" x14ac:dyDescent="0.25">
      <c r="A780" s="298">
        <v>12</v>
      </c>
      <c r="B780" s="247">
        <v>121</v>
      </c>
      <c r="C780" s="247">
        <v>1090</v>
      </c>
      <c r="D780" s="135" t="s">
        <v>648</v>
      </c>
      <c r="E780" s="135" t="s">
        <v>649</v>
      </c>
      <c r="F780" s="241">
        <v>400000</v>
      </c>
      <c r="G780" s="241">
        <v>0</v>
      </c>
      <c r="H780" s="241"/>
      <c r="I780" s="241"/>
      <c r="J780" s="241">
        <v>300000</v>
      </c>
      <c r="K780" s="241">
        <f t="shared" si="202"/>
        <v>300000</v>
      </c>
      <c r="L780" s="352">
        <f t="shared" si="205"/>
        <v>75</v>
      </c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</row>
    <row r="781" spans="1:42" ht="12" customHeight="1" x14ac:dyDescent="0.25">
      <c r="A781" s="283">
        <v>12</v>
      </c>
      <c r="B781" s="135">
        <v>121</v>
      </c>
      <c r="C781" s="135">
        <v>1090</v>
      </c>
      <c r="D781" s="135" t="s">
        <v>460</v>
      </c>
      <c r="E781" s="135" t="s">
        <v>461</v>
      </c>
      <c r="F781" s="41">
        <v>2000</v>
      </c>
      <c r="G781" s="41">
        <v>0</v>
      </c>
      <c r="H781" s="41"/>
      <c r="I781" s="41"/>
      <c r="J781" s="41">
        <v>2000</v>
      </c>
      <c r="K781" s="41">
        <f t="shared" si="202"/>
        <v>2000</v>
      </c>
      <c r="L781" s="349">
        <f t="shared" si="205"/>
        <v>100</v>
      </c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</row>
    <row r="782" spans="1:42" ht="12" customHeight="1" x14ac:dyDescent="0.25">
      <c r="A782" s="298">
        <v>12</v>
      </c>
      <c r="B782" s="247">
        <v>121</v>
      </c>
      <c r="C782" s="247">
        <v>1090</v>
      </c>
      <c r="D782" s="247" t="s">
        <v>432</v>
      </c>
      <c r="E782" s="247" t="s">
        <v>433</v>
      </c>
      <c r="F782" s="241">
        <v>20000</v>
      </c>
      <c r="G782" s="241">
        <v>6238</v>
      </c>
      <c r="H782" s="241"/>
      <c r="I782" s="241"/>
      <c r="J782" s="241">
        <v>19000</v>
      </c>
      <c r="K782" s="241">
        <f t="shared" si="202"/>
        <v>19000</v>
      </c>
      <c r="L782" s="352">
        <f t="shared" si="205"/>
        <v>95</v>
      </c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</row>
    <row r="783" spans="1:42" ht="11.25" customHeight="1" x14ac:dyDescent="0.25">
      <c r="A783" s="283">
        <v>12</v>
      </c>
      <c r="B783" s="135">
        <v>121</v>
      </c>
      <c r="C783" s="135">
        <v>1090</v>
      </c>
      <c r="D783" s="136">
        <v>614800</v>
      </c>
      <c r="E783" s="136" t="s">
        <v>119</v>
      </c>
      <c r="F783" s="313">
        <f t="shared" ref="F783:K783" si="212">F785+F784</f>
        <v>10000</v>
      </c>
      <c r="G783" s="313">
        <f t="shared" si="212"/>
        <v>0</v>
      </c>
      <c r="H783" s="313">
        <f t="shared" si="212"/>
        <v>10000</v>
      </c>
      <c r="I783" s="313">
        <f t="shared" si="212"/>
        <v>0</v>
      </c>
      <c r="J783" s="313">
        <f t="shared" si="212"/>
        <v>0</v>
      </c>
      <c r="K783" s="313">
        <f t="shared" si="212"/>
        <v>10000</v>
      </c>
      <c r="L783" s="348">
        <f t="shared" si="205"/>
        <v>100</v>
      </c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</row>
    <row r="784" spans="1:42" ht="11.25" customHeight="1" x14ac:dyDescent="0.25">
      <c r="A784" s="283">
        <v>2</v>
      </c>
      <c r="B784" s="135">
        <v>121</v>
      </c>
      <c r="C784" s="135">
        <v>1090</v>
      </c>
      <c r="D784" s="135">
        <v>614813</v>
      </c>
      <c r="E784" s="135" t="s">
        <v>150</v>
      </c>
      <c r="F784" s="41">
        <v>5000</v>
      </c>
      <c r="G784" s="41">
        <v>0</v>
      </c>
      <c r="H784" s="41">
        <v>5000</v>
      </c>
      <c r="I784" s="41"/>
      <c r="J784" s="41"/>
      <c r="K784" s="41">
        <f t="shared" si="202"/>
        <v>5000</v>
      </c>
      <c r="L784" s="349">
        <f t="shared" si="205"/>
        <v>100</v>
      </c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</row>
    <row r="785" spans="1:42" ht="12" customHeight="1" x14ac:dyDescent="0.25">
      <c r="A785" s="283">
        <v>12</v>
      </c>
      <c r="B785" s="135">
        <v>121</v>
      </c>
      <c r="C785" s="135">
        <v>1090</v>
      </c>
      <c r="D785" s="135">
        <v>614817</v>
      </c>
      <c r="E785" s="135" t="s">
        <v>120</v>
      </c>
      <c r="F785" s="41">
        <v>5000</v>
      </c>
      <c r="G785" s="41">
        <v>0</v>
      </c>
      <c r="H785" s="41">
        <v>5000</v>
      </c>
      <c r="I785" s="41"/>
      <c r="J785" s="41"/>
      <c r="K785" s="41">
        <f t="shared" si="202"/>
        <v>5000</v>
      </c>
      <c r="L785" s="349">
        <f t="shared" si="205"/>
        <v>100</v>
      </c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</row>
    <row r="786" spans="1:42" ht="11.25" customHeight="1" x14ac:dyDescent="0.25">
      <c r="A786" s="283">
        <v>12</v>
      </c>
      <c r="B786" s="135">
        <v>121</v>
      </c>
      <c r="C786" s="135">
        <v>1090</v>
      </c>
      <c r="D786" s="136"/>
      <c r="E786" s="136" t="s">
        <v>123</v>
      </c>
      <c r="F786" s="313">
        <f t="shared" ref="F786:K786" si="213">F787</f>
        <v>18000</v>
      </c>
      <c r="G786" s="313">
        <f t="shared" si="213"/>
        <v>4370</v>
      </c>
      <c r="H786" s="313">
        <f t="shared" si="213"/>
        <v>32000</v>
      </c>
      <c r="I786" s="313">
        <f t="shared" si="213"/>
        <v>0</v>
      </c>
      <c r="J786" s="313">
        <f t="shared" si="213"/>
        <v>0</v>
      </c>
      <c r="K786" s="313">
        <f t="shared" si="213"/>
        <v>32000</v>
      </c>
      <c r="L786" s="348">
        <f t="shared" si="205"/>
        <v>177.77777777777777</v>
      </c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</row>
    <row r="787" spans="1:42" ht="12.75" customHeight="1" x14ac:dyDescent="0.25">
      <c r="A787" s="283">
        <v>12</v>
      </c>
      <c r="B787" s="135">
        <v>121</v>
      </c>
      <c r="C787" s="135">
        <v>1090</v>
      </c>
      <c r="D787" s="136">
        <v>821000</v>
      </c>
      <c r="E787" s="136" t="s">
        <v>71</v>
      </c>
      <c r="F787" s="313">
        <f>F788+F790+F789</f>
        <v>18000</v>
      </c>
      <c r="G787" s="313">
        <f t="shared" ref="G787:K787" si="214">G788+G790+G789</f>
        <v>4370</v>
      </c>
      <c r="H787" s="313">
        <f t="shared" si="214"/>
        <v>32000</v>
      </c>
      <c r="I787" s="313">
        <f t="shared" si="214"/>
        <v>0</v>
      </c>
      <c r="J787" s="313">
        <f t="shared" si="214"/>
        <v>0</v>
      </c>
      <c r="K787" s="313">
        <f t="shared" si="214"/>
        <v>32000</v>
      </c>
      <c r="L787" s="348">
        <f t="shared" si="205"/>
        <v>177.77777777777777</v>
      </c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</row>
    <row r="788" spans="1:42" ht="11.25" customHeight="1" x14ac:dyDescent="0.25">
      <c r="A788" s="283">
        <v>12</v>
      </c>
      <c r="B788" s="135">
        <v>121</v>
      </c>
      <c r="C788" s="135">
        <v>1090</v>
      </c>
      <c r="D788" s="135">
        <v>821310</v>
      </c>
      <c r="E788" s="135" t="s">
        <v>128</v>
      </c>
      <c r="F788" s="41">
        <v>7000</v>
      </c>
      <c r="G788" s="41">
        <v>0</v>
      </c>
      <c r="H788" s="41">
        <v>20000</v>
      </c>
      <c r="I788" s="41"/>
      <c r="J788" s="41"/>
      <c r="K788" s="41">
        <f t="shared" si="202"/>
        <v>20000</v>
      </c>
      <c r="L788" s="349">
        <f t="shared" si="205"/>
        <v>285.71428571428572</v>
      </c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</row>
    <row r="789" spans="1:42" ht="11.25" customHeight="1" x14ac:dyDescent="0.25">
      <c r="A789" s="283">
        <v>12</v>
      </c>
      <c r="B789" s="135">
        <v>121</v>
      </c>
      <c r="C789" s="135">
        <v>1090</v>
      </c>
      <c r="D789" s="135">
        <v>821500</v>
      </c>
      <c r="E789" s="135" t="s">
        <v>604</v>
      </c>
      <c r="F789" s="41">
        <v>1000</v>
      </c>
      <c r="G789" s="41">
        <v>4370</v>
      </c>
      <c r="H789" s="41">
        <v>2000</v>
      </c>
      <c r="I789" s="41"/>
      <c r="J789" s="41"/>
      <c r="K789" s="41">
        <f t="shared" si="202"/>
        <v>2000</v>
      </c>
      <c r="L789" s="349">
        <f t="shared" si="205"/>
        <v>200</v>
      </c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</row>
    <row r="790" spans="1:42" ht="12" customHeight="1" x14ac:dyDescent="0.25">
      <c r="A790" s="283">
        <v>12</v>
      </c>
      <c r="B790" s="135">
        <v>121</v>
      </c>
      <c r="C790" s="135">
        <v>1090</v>
      </c>
      <c r="D790" s="135">
        <v>821614</v>
      </c>
      <c r="E790" s="135" t="s">
        <v>412</v>
      </c>
      <c r="F790" s="41">
        <v>10000</v>
      </c>
      <c r="G790" s="41"/>
      <c r="H790" s="41">
        <v>10000</v>
      </c>
      <c r="I790" s="41"/>
      <c r="J790" s="41"/>
      <c r="K790" s="41">
        <f t="shared" si="202"/>
        <v>10000</v>
      </c>
      <c r="L790" s="349">
        <f t="shared" si="205"/>
        <v>100</v>
      </c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</row>
    <row r="791" spans="1:42" ht="12" customHeight="1" x14ac:dyDescent="0.25">
      <c r="A791" s="292"/>
      <c r="B791" s="293"/>
      <c r="C791" s="293"/>
      <c r="D791" s="293"/>
      <c r="E791" s="339" t="s">
        <v>267</v>
      </c>
      <c r="F791" s="339"/>
      <c r="G791" s="339"/>
      <c r="H791" s="339"/>
      <c r="I791" s="339"/>
      <c r="J791" s="339"/>
      <c r="K791" s="339"/>
      <c r="L791" s="340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</row>
    <row r="792" spans="1:42" ht="12" customHeight="1" x14ac:dyDescent="0.25">
      <c r="A792" s="135"/>
      <c r="B792" s="135"/>
      <c r="C792" s="135"/>
      <c r="D792" s="135"/>
      <c r="E792" s="51"/>
      <c r="F792" s="51"/>
      <c r="G792" s="51"/>
      <c r="H792" s="51"/>
      <c r="I792" s="51"/>
      <c r="J792" s="51"/>
      <c r="K792" s="51"/>
      <c r="L792" s="51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</row>
    <row r="793" spans="1:42" ht="15" customHeight="1" x14ac:dyDescent="0.25">
      <c r="A793" s="456" t="s">
        <v>268</v>
      </c>
      <c r="B793" s="456"/>
      <c r="C793" s="456"/>
      <c r="D793" s="457"/>
      <c r="E793" s="457"/>
      <c r="F793" s="60"/>
      <c r="G793" s="60"/>
      <c r="H793" s="60"/>
      <c r="I793" s="60"/>
      <c r="J793" s="60"/>
      <c r="K793" s="60"/>
      <c r="L793" s="6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</row>
    <row r="794" spans="1:42" ht="21.75" customHeight="1" x14ac:dyDescent="0.25">
      <c r="A794" s="462" t="s">
        <v>73</v>
      </c>
      <c r="B794" s="460" t="s">
        <v>257</v>
      </c>
      <c r="C794" s="460" t="s">
        <v>258</v>
      </c>
      <c r="D794" s="471" t="s">
        <v>259</v>
      </c>
      <c r="E794" s="465" t="s">
        <v>74</v>
      </c>
      <c r="F794" s="468" t="s">
        <v>579</v>
      </c>
      <c r="G794" s="468" t="s">
        <v>617</v>
      </c>
      <c r="H794" s="465" t="s">
        <v>616</v>
      </c>
      <c r="I794" s="465"/>
      <c r="J794" s="465"/>
      <c r="K794" s="465"/>
      <c r="L794" s="466" t="s">
        <v>541</v>
      </c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</row>
    <row r="795" spans="1:42" ht="42.75" customHeight="1" x14ac:dyDescent="0.25">
      <c r="A795" s="463"/>
      <c r="B795" s="461"/>
      <c r="C795" s="461"/>
      <c r="D795" s="472"/>
      <c r="E795" s="470"/>
      <c r="F795" s="469"/>
      <c r="G795" s="469"/>
      <c r="H795" s="344" t="s">
        <v>275</v>
      </c>
      <c r="I795" s="344" t="s">
        <v>276</v>
      </c>
      <c r="J795" s="344" t="s">
        <v>277</v>
      </c>
      <c r="K795" s="345" t="s">
        <v>278</v>
      </c>
      <c r="L795" s="467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</row>
    <row r="796" spans="1:42" ht="8.25" customHeight="1" x14ac:dyDescent="0.25">
      <c r="A796" s="264">
        <v>1</v>
      </c>
      <c r="B796" s="265">
        <v>2</v>
      </c>
      <c r="C796" s="265">
        <v>3</v>
      </c>
      <c r="D796" s="266">
        <v>4</v>
      </c>
      <c r="E796" s="265">
        <v>5</v>
      </c>
      <c r="F796" s="266">
        <v>6</v>
      </c>
      <c r="G796" s="266">
        <v>7</v>
      </c>
      <c r="H796" s="266">
        <v>8</v>
      </c>
      <c r="I796" s="266">
        <v>9</v>
      </c>
      <c r="J796" s="266">
        <v>10</v>
      </c>
      <c r="K796" s="266">
        <v>11</v>
      </c>
      <c r="L796" s="267">
        <v>12</v>
      </c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</row>
    <row r="797" spans="1:42" ht="13.5" customHeight="1" x14ac:dyDescent="0.25">
      <c r="A797" s="280"/>
      <c r="B797" s="281"/>
      <c r="C797" s="281"/>
      <c r="D797" s="281"/>
      <c r="E797" s="369" t="s">
        <v>130</v>
      </c>
      <c r="F797" s="184">
        <f t="shared" ref="F797:K797" si="215">F798</f>
        <v>0</v>
      </c>
      <c r="G797" s="184">
        <f t="shared" si="215"/>
        <v>0</v>
      </c>
      <c r="H797" s="184">
        <f t="shared" si="215"/>
        <v>91334</v>
      </c>
      <c r="I797" s="184">
        <f t="shared" si="215"/>
        <v>0</v>
      </c>
      <c r="J797" s="184">
        <f t="shared" si="215"/>
        <v>0</v>
      </c>
      <c r="K797" s="184">
        <f t="shared" si="215"/>
        <v>91334</v>
      </c>
      <c r="L797" s="335" t="e">
        <f t="shared" ref="L797:L819" si="216">K797/F797*100</f>
        <v>#DIV/0!</v>
      </c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</row>
    <row r="798" spans="1:42" ht="12" customHeight="1" x14ac:dyDescent="0.25">
      <c r="A798" s="370">
        <v>13</v>
      </c>
      <c r="B798" s="136">
        <v>131</v>
      </c>
      <c r="C798" s="371" t="s">
        <v>262</v>
      </c>
      <c r="D798" s="136"/>
      <c r="E798" s="353" t="s">
        <v>75</v>
      </c>
      <c r="F798" s="313">
        <f t="shared" ref="F798:K798" si="217">F799+F808+F810</f>
        <v>0</v>
      </c>
      <c r="G798" s="313">
        <f t="shared" si="217"/>
        <v>0</v>
      </c>
      <c r="H798" s="313">
        <f t="shared" si="217"/>
        <v>91334</v>
      </c>
      <c r="I798" s="313">
        <f t="shared" si="217"/>
        <v>0</v>
      </c>
      <c r="J798" s="313">
        <f t="shared" si="217"/>
        <v>0</v>
      </c>
      <c r="K798" s="313">
        <f t="shared" si="217"/>
        <v>91334</v>
      </c>
      <c r="L798" s="372" t="e">
        <f t="shared" si="216"/>
        <v>#DIV/0!</v>
      </c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</row>
    <row r="799" spans="1:42" ht="12" customHeight="1" x14ac:dyDescent="0.25">
      <c r="A799" s="283">
        <v>13</v>
      </c>
      <c r="B799" s="135">
        <v>131</v>
      </c>
      <c r="C799" s="57" t="s">
        <v>262</v>
      </c>
      <c r="D799" s="136">
        <v>611000</v>
      </c>
      <c r="E799" s="136" t="s">
        <v>45</v>
      </c>
      <c r="F799" s="313">
        <f t="shared" ref="F799:K799" si="218">F800+F803</f>
        <v>0</v>
      </c>
      <c r="G799" s="313">
        <f t="shared" si="218"/>
        <v>0</v>
      </c>
      <c r="H799" s="313">
        <f t="shared" si="218"/>
        <v>77584</v>
      </c>
      <c r="I799" s="313">
        <f t="shared" si="218"/>
        <v>0</v>
      </c>
      <c r="J799" s="313">
        <f t="shared" si="218"/>
        <v>0</v>
      </c>
      <c r="K799" s="313">
        <f t="shared" si="218"/>
        <v>77584</v>
      </c>
      <c r="L799" s="372" t="e">
        <f t="shared" si="216"/>
        <v>#DIV/0!</v>
      </c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</row>
    <row r="800" spans="1:42" ht="12.75" customHeight="1" x14ac:dyDescent="0.25">
      <c r="A800" s="283">
        <v>13</v>
      </c>
      <c r="B800" s="135">
        <v>131</v>
      </c>
      <c r="C800" s="57" t="s">
        <v>262</v>
      </c>
      <c r="D800" s="136">
        <v>611100</v>
      </c>
      <c r="E800" s="136" t="s">
        <v>126</v>
      </c>
      <c r="F800" s="313">
        <f t="shared" ref="F800:K800" si="219">F801+F802</f>
        <v>0</v>
      </c>
      <c r="G800" s="313">
        <f t="shared" si="219"/>
        <v>0</v>
      </c>
      <c r="H800" s="313">
        <f t="shared" si="219"/>
        <v>68000</v>
      </c>
      <c r="I800" s="313">
        <f t="shared" si="219"/>
        <v>0</v>
      </c>
      <c r="J800" s="313">
        <f t="shared" si="219"/>
        <v>0</v>
      </c>
      <c r="K800" s="313">
        <f t="shared" si="219"/>
        <v>68000</v>
      </c>
      <c r="L800" s="372" t="e">
        <f t="shared" si="216"/>
        <v>#DIV/0!</v>
      </c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</row>
    <row r="801" spans="1:42" ht="12.75" customHeight="1" x14ac:dyDescent="0.25">
      <c r="A801" s="283">
        <v>13</v>
      </c>
      <c r="B801" s="135">
        <v>131</v>
      </c>
      <c r="C801" s="57" t="s">
        <v>262</v>
      </c>
      <c r="D801" s="135">
        <v>611111</v>
      </c>
      <c r="E801" s="135" t="s">
        <v>76</v>
      </c>
      <c r="F801" s="41">
        <v>0</v>
      </c>
      <c r="G801" s="41">
        <v>0</v>
      </c>
      <c r="H801" s="41">
        <v>47000</v>
      </c>
      <c r="I801" s="41">
        <v>0</v>
      </c>
      <c r="J801" s="41">
        <v>0</v>
      </c>
      <c r="K801" s="41">
        <f>H801+I801+J801</f>
        <v>47000</v>
      </c>
      <c r="L801" s="331" t="e">
        <f t="shared" si="216"/>
        <v>#DIV/0!</v>
      </c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</row>
    <row r="802" spans="1:42" ht="12" customHeight="1" x14ac:dyDescent="0.25">
      <c r="A802" s="283">
        <v>13</v>
      </c>
      <c r="B802" s="135">
        <v>131</v>
      </c>
      <c r="C802" s="57" t="s">
        <v>262</v>
      </c>
      <c r="D802" s="135">
        <v>611131</v>
      </c>
      <c r="E802" s="135" t="s">
        <v>77</v>
      </c>
      <c r="F802" s="41">
        <v>0</v>
      </c>
      <c r="G802" s="41">
        <v>0</v>
      </c>
      <c r="H802" s="41">
        <v>21000</v>
      </c>
      <c r="I802" s="41">
        <v>0</v>
      </c>
      <c r="J802" s="41">
        <v>0</v>
      </c>
      <c r="K802" s="41">
        <f>H802+I802+J802</f>
        <v>21000</v>
      </c>
      <c r="L802" s="331" t="e">
        <f t="shared" si="216"/>
        <v>#DIV/0!</v>
      </c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</row>
    <row r="803" spans="1:42" ht="12" customHeight="1" x14ac:dyDescent="0.25">
      <c r="A803" s="283">
        <v>13</v>
      </c>
      <c r="B803" s="135">
        <v>131</v>
      </c>
      <c r="C803" s="57" t="s">
        <v>262</v>
      </c>
      <c r="D803" s="136">
        <v>611200</v>
      </c>
      <c r="E803" s="353" t="s">
        <v>46</v>
      </c>
      <c r="F803" s="313">
        <f>+F804+F805+F807+F806</f>
        <v>0</v>
      </c>
      <c r="G803" s="313">
        <f t="shared" ref="G803:K803" si="220">+G804+G805+G807+G806</f>
        <v>0</v>
      </c>
      <c r="H803" s="313">
        <f t="shared" si="220"/>
        <v>9584</v>
      </c>
      <c r="I803" s="313">
        <f t="shared" si="220"/>
        <v>0</v>
      </c>
      <c r="J803" s="313">
        <f t="shared" si="220"/>
        <v>0</v>
      </c>
      <c r="K803" s="313">
        <f t="shared" si="220"/>
        <v>9584</v>
      </c>
      <c r="L803" s="331" t="e">
        <f t="shared" si="216"/>
        <v>#DIV/0!</v>
      </c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</row>
    <row r="804" spans="1:42" ht="12" customHeight="1" x14ac:dyDescent="0.25">
      <c r="A804" s="283">
        <v>13</v>
      </c>
      <c r="B804" s="135">
        <v>131</v>
      </c>
      <c r="C804" s="57" t="s">
        <v>262</v>
      </c>
      <c r="D804" s="135">
        <v>611221</v>
      </c>
      <c r="E804" s="135" t="s">
        <v>48</v>
      </c>
      <c r="F804" s="41">
        <v>0</v>
      </c>
      <c r="G804" s="43">
        <v>0</v>
      </c>
      <c r="H804" s="41">
        <v>3234</v>
      </c>
      <c r="I804" s="41">
        <v>0</v>
      </c>
      <c r="J804" s="41">
        <v>0</v>
      </c>
      <c r="K804" s="41">
        <f t="shared" ref="K804:K819" si="221">H804+I804+J804</f>
        <v>3234</v>
      </c>
      <c r="L804" s="331" t="e">
        <f t="shared" si="216"/>
        <v>#DIV/0!</v>
      </c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</row>
    <row r="805" spans="1:42" ht="12" customHeight="1" x14ac:dyDescent="0.25">
      <c r="A805" s="298">
        <v>13</v>
      </c>
      <c r="B805" s="247">
        <v>131</v>
      </c>
      <c r="C805" s="299" t="s">
        <v>262</v>
      </c>
      <c r="D805" s="247">
        <v>611224</v>
      </c>
      <c r="E805" s="247" t="s">
        <v>49</v>
      </c>
      <c r="F805" s="241">
        <v>0</v>
      </c>
      <c r="G805" s="251">
        <v>0</v>
      </c>
      <c r="H805" s="241">
        <v>750</v>
      </c>
      <c r="I805" s="241">
        <v>0</v>
      </c>
      <c r="J805" s="241">
        <v>0</v>
      </c>
      <c r="K805" s="241">
        <f t="shared" si="221"/>
        <v>750</v>
      </c>
      <c r="L805" s="333" t="e">
        <f t="shared" si="216"/>
        <v>#DIV/0!</v>
      </c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</row>
    <row r="806" spans="1:42" ht="12" customHeight="1" x14ac:dyDescent="0.25">
      <c r="A806" s="298">
        <v>13</v>
      </c>
      <c r="B806" s="247">
        <v>131</v>
      </c>
      <c r="C806" s="299" t="s">
        <v>262</v>
      </c>
      <c r="D806" s="247">
        <v>611226</v>
      </c>
      <c r="E806" s="239" t="s">
        <v>454</v>
      </c>
      <c r="F806" s="241">
        <v>0</v>
      </c>
      <c r="G806" s="251">
        <v>0</v>
      </c>
      <c r="H806" s="241">
        <v>0</v>
      </c>
      <c r="I806" s="241"/>
      <c r="J806" s="241"/>
      <c r="K806" s="241">
        <f t="shared" si="221"/>
        <v>0</v>
      </c>
      <c r="L806" s="333" t="e">
        <f t="shared" si="216"/>
        <v>#DIV/0!</v>
      </c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</row>
    <row r="807" spans="1:42" ht="12" customHeight="1" x14ac:dyDescent="0.25">
      <c r="A807" s="283">
        <v>13</v>
      </c>
      <c r="B807" s="135">
        <v>131</v>
      </c>
      <c r="C807" s="57" t="s">
        <v>262</v>
      </c>
      <c r="D807" s="135">
        <v>611227</v>
      </c>
      <c r="E807" s="135" t="s">
        <v>51</v>
      </c>
      <c r="F807" s="41">
        <v>0</v>
      </c>
      <c r="G807" s="41"/>
      <c r="H807" s="41">
        <v>5600</v>
      </c>
      <c r="I807" s="41">
        <v>0</v>
      </c>
      <c r="J807" s="41">
        <v>0</v>
      </c>
      <c r="K807" s="41">
        <f t="shared" si="221"/>
        <v>5600</v>
      </c>
      <c r="L807" s="331" t="e">
        <f t="shared" si="216"/>
        <v>#DIV/0!</v>
      </c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</row>
    <row r="808" spans="1:42" ht="12" customHeight="1" x14ac:dyDescent="0.25">
      <c r="A808" s="283">
        <v>13</v>
      </c>
      <c r="B808" s="135">
        <v>131</v>
      </c>
      <c r="C808" s="57" t="s">
        <v>262</v>
      </c>
      <c r="D808" s="136">
        <v>612000</v>
      </c>
      <c r="E808" s="136" t="s">
        <v>78</v>
      </c>
      <c r="F808" s="313">
        <f t="shared" ref="F808:K808" si="222">F809</f>
        <v>0</v>
      </c>
      <c r="G808" s="313">
        <f t="shared" si="222"/>
        <v>0</v>
      </c>
      <c r="H808" s="313">
        <f t="shared" si="222"/>
        <v>7200</v>
      </c>
      <c r="I808" s="313">
        <f t="shared" si="222"/>
        <v>0</v>
      </c>
      <c r="J808" s="313">
        <f t="shared" si="222"/>
        <v>0</v>
      </c>
      <c r="K808" s="313">
        <f t="shared" si="222"/>
        <v>7200</v>
      </c>
      <c r="L808" s="372" t="e">
        <f t="shared" si="216"/>
        <v>#DIV/0!</v>
      </c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</row>
    <row r="809" spans="1:42" ht="12.75" customHeight="1" x14ac:dyDescent="0.25">
      <c r="A809" s="283">
        <v>13</v>
      </c>
      <c r="B809" s="135">
        <v>131</v>
      </c>
      <c r="C809" s="57" t="s">
        <v>262</v>
      </c>
      <c r="D809" s="135">
        <v>612111</v>
      </c>
      <c r="E809" s="135" t="s">
        <v>79</v>
      </c>
      <c r="F809" s="41">
        <v>0</v>
      </c>
      <c r="G809" s="41">
        <v>0</v>
      </c>
      <c r="H809" s="41">
        <v>7200</v>
      </c>
      <c r="I809" s="41">
        <v>0</v>
      </c>
      <c r="J809" s="41">
        <v>0</v>
      </c>
      <c r="K809" s="41">
        <f>H809+I809+J809</f>
        <v>7200</v>
      </c>
      <c r="L809" s="331" t="e">
        <f t="shared" si="216"/>
        <v>#DIV/0!</v>
      </c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</row>
    <row r="810" spans="1:42" ht="11.25" customHeight="1" x14ac:dyDescent="0.25">
      <c r="A810" s="283">
        <v>13</v>
      </c>
      <c r="B810" s="135">
        <v>131</v>
      </c>
      <c r="C810" s="57" t="s">
        <v>262</v>
      </c>
      <c r="D810" s="136">
        <v>613000</v>
      </c>
      <c r="E810" s="136" t="s">
        <v>53</v>
      </c>
      <c r="F810" s="313">
        <f t="shared" ref="F810:K810" si="223">F811+F812+F814+F817</f>
        <v>0</v>
      </c>
      <c r="G810" s="313">
        <f>G811+G812+G814+G817</f>
        <v>0</v>
      </c>
      <c r="H810" s="313">
        <f t="shared" si="223"/>
        <v>6550</v>
      </c>
      <c r="I810" s="313">
        <f t="shared" si="223"/>
        <v>0</v>
      </c>
      <c r="J810" s="313">
        <f t="shared" si="223"/>
        <v>0</v>
      </c>
      <c r="K810" s="313">
        <f t="shared" si="223"/>
        <v>6550</v>
      </c>
      <c r="L810" s="372" t="e">
        <f t="shared" si="216"/>
        <v>#DIV/0!</v>
      </c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</row>
    <row r="811" spans="1:42" ht="12" customHeight="1" x14ac:dyDescent="0.25">
      <c r="A811" s="283">
        <v>13</v>
      </c>
      <c r="B811" s="135">
        <v>131</v>
      </c>
      <c r="C811" s="57" t="s">
        <v>262</v>
      </c>
      <c r="D811" s="350">
        <v>613100</v>
      </c>
      <c r="E811" s="136" t="s">
        <v>83</v>
      </c>
      <c r="F811" s="313">
        <v>0</v>
      </c>
      <c r="G811" s="313">
        <v>0</v>
      </c>
      <c r="H811" s="313">
        <v>2000</v>
      </c>
      <c r="I811" s="313">
        <v>0</v>
      </c>
      <c r="J811" s="313">
        <v>0</v>
      </c>
      <c r="K811" s="313">
        <f t="shared" si="221"/>
        <v>2000</v>
      </c>
      <c r="L811" s="372" t="e">
        <f t="shared" si="216"/>
        <v>#DIV/0!</v>
      </c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</row>
    <row r="812" spans="1:42" ht="12.75" customHeight="1" x14ac:dyDescent="0.25">
      <c r="A812" s="283">
        <v>13</v>
      </c>
      <c r="B812" s="135">
        <v>131</v>
      </c>
      <c r="C812" s="57" t="s">
        <v>262</v>
      </c>
      <c r="D812" s="350">
        <v>613300</v>
      </c>
      <c r="E812" s="136" t="s">
        <v>207</v>
      </c>
      <c r="F812" s="313">
        <f t="shared" ref="F812:K812" si="224">F813</f>
        <v>0</v>
      </c>
      <c r="G812" s="313">
        <f t="shared" si="224"/>
        <v>0</v>
      </c>
      <c r="H812" s="313">
        <f t="shared" si="224"/>
        <v>700</v>
      </c>
      <c r="I812" s="313">
        <f t="shared" si="224"/>
        <v>0</v>
      </c>
      <c r="J812" s="313">
        <f t="shared" si="224"/>
        <v>0</v>
      </c>
      <c r="K812" s="313">
        <f t="shared" si="224"/>
        <v>700</v>
      </c>
      <c r="L812" s="372" t="e">
        <f t="shared" si="216"/>
        <v>#DIV/0!</v>
      </c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</row>
    <row r="813" spans="1:42" ht="12.75" customHeight="1" x14ac:dyDescent="0.25">
      <c r="A813" s="283">
        <v>13</v>
      </c>
      <c r="B813" s="135">
        <v>131</v>
      </c>
      <c r="C813" s="57" t="s">
        <v>262</v>
      </c>
      <c r="D813" s="287">
        <v>613311</v>
      </c>
      <c r="E813" s="135" t="s">
        <v>82</v>
      </c>
      <c r="F813" s="41">
        <v>0</v>
      </c>
      <c r="G813" s="41">
        <v>0</v>
      </c>
      <c r="H813" s="41">
        <v>700</v>
      </c>
      <c r="I813" s="41">
        <v>0</v>
      </c>
      <c r="J813" s="41">
        <v>0</v>
      </c>
      <c r="K813" s="41">
        <f t="shared" si="221"/>
        <v>700</v>
      </c>
      <c r="L813" s="331" t="e">
        <f t="shared" si="216"/>
        <v>#DIV/0!</v>
      </c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</row>
    <row r="814" spans="1:42" ht="12" customHeight="1" x14ac:dyDescent="0.25">
      <c r="A814" s="283">
        <v>13</v>
      </c>
      <c r="B814" s="135">
        <v>131</v>
      </c>
      <c r="C814" s="57" t="s">
        <v>262</v>
      </c>
      <c r="D814" s="136">
        <v>613400</v>
      </c>
      <c r="E814" s="136" t="s">
        <v>84</v>
      </c>
      <c r="F814" s="313">
        <f t="shared" ref="F814:K814" si="225">F815+F816</f>
        <v>0</v>
      </c>
      <c r="G814" s="313">
        <f t="shared" si="225"/>
        <v>0</v>
      </c>
      <c r="H814" s="313">
        <f t="shared" si="225"/>
        <v>2100</v>
      </c>
      <c r="I814" s="313">
        <f t="shared" si="225"/>
        <v>0</v>
      </c>
      <c r="J814" s="313">
        <f t="shared" si="225"/>
        <v>0</v>
      </c>
      <c r="K814" s="313">
        <f t="shared" si="225"/>
        <v>2100</v>
      </c>
      <c r="L814" s="372" t="e">
        <f t="shared" si="216"/>
        <v>#DIV/0!</v>
      </c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</row>
    <row r="815" spans="1:42" ht="12.75" customHeight="1" x14ac:dyDescent="0.25">
      <c r="A815" s="283">
        <v>13</v>
      </c>
      <c r="B815" s="135">
        <v>131</v>
      </c>
      <c r="C815" s="57" t="s">
        <v>262</v>
      </c>
      <c r="D815" s="135">
        <v>613411</v>
      </c>
      <c r="E815" s="135" t="s">
        <v>85</v>
      </c>
      <c r="F815" s="41">
        <v>0</v>
      </c>
      <c r="G815" s="43">
        <v>0</v>
      </c>
      <c r="H815" s="41">
        <v>1500</v>
      </c>
      <c r="I815" s="41">
        <v>0</v>
      </c>
      <c r="J815" s="41">
        <v>0</v>
      </c>
      <c r="K815" s="41">
        <f t="shared" si="221"/>
        <v>1500</v>
      </c>
      <c r="L815" s="331" t="e">
        <f t="shared" si="216"/>
        <v>#DIV/0!</v>
      </c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</row>
    <row r="816" spans="1:42" ht="12.75" customHeight="1" x14ac:dyDescent="0.25">
      <c r="A816" s="283">
        <v>13</v>
      </c>
      <c r="B816" s="135">
        <v>131</v>
      </c>
      <c r="C816" s="57" t="s">
        <v>262</v>
      </c>
      <c r="D816" s="135">
        <v>613413</v>
      </c>
      <c r="E816" s="135" t="s">
        <v>86</v>
      </c>
      <c r="F816" s="41">
        <v>0</v>
      </c>
      <c r="G816" s="43">
        <v>0</v>
      </c>
      <c r="H816" s="41">
        <v>600</v>
      </c>
      <c r="I816" s="41">
        <v>0</v>
      </c>
      <c r="J816" s="41">
        <v>0</v>
      </c>
      <c r="K816" s="41">
        <f t="shared" si="221"/>
        <v>600</v>
      </c>
      <c r="L816" s="331" t="e">
        <f t="shared" si="216"/>
        <v>#DIV/0!</v>
      </c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</row>
    <row r="817" spans="1:42" ht="12.75" customHeight="1" x14ac:dyDescent="0.25">
      <c r="A817" s="283">
        <v>13</v>
      </c>
      <c r="B817" s="135">
        <v>131</v>
      </c>
      <c r="C817" s="57" t="s">
        <v>262</v>
      </c>
      <c r="D817" s="136">
        <v>613900</v>
      </c>
      <c r="E817" s="136" t="s">
        <v>99</v>
      </c>
      <c r="F817" s="313">
        <f t="shared" ref="F817:K817" si="226">F818+F819</f>
        <v>0</v>
      </c>
      <c r="G817" s="313">
        <f t="shared" si="226"/>
        <v>0</v>
      </c>
      <c r="H817" s="313">
        <f t="shared" si="226"/>
        <v>1750</v>
      </c>
      <c r="I817" s="313">
        <f t="shared" si="226"/>
        <v>0</v>
      </c>
      <c r="J817" s="313">
        <f t="shared" si="226"/>
        <v>0</v>
      </c>
      <c r="K817" s="313">
        <f t="shared" si="226"/>
        <v>1750</v>
      </c>
      <c r="L817" s="372" t="e">
        <f t="shared" si="216"/>
        <v>#DIV/0!</v>
      </c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</row>
    <row r="818" spans="1:42" ht="12.75" customHeight="1" x14ac:dyDescent="0.25">
      <c r="A818" s="283">
        <v>13</v>
      </c>
      <c r="B818" s="135">
        <v>131</v>
      </c>
      <c r="C818" s="57" t="s">
        <v>262</v>
      </c>
      <c r="D818" s="135">
        <v>613983</v>
      </c>
      <c r="E818" s="135" t="s">
        <v>387</v>
      </c>
      <c r="F818" s="41">
        <v>0</v>
      </c>
      <c r="G818" s="41">
        <v>0</v>
      </c>
      <c r="H818" s="41">
        <v>250</v>
      </c>
      <c r="I818" s="41">
        <v>0</v>
      </c>
      <c r="J818" s="41">
        <v>0</v>
      </c>
      <c r="K818" s="41">
        <f t="shared" si="221"/>
        <v>250</v>
      </c>
      <c r="L818" s="331" t="e">
        <f t="shared" si="216"/>
        <v>#DIV/0!</v>
      </c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</row>
    <row r="819" spans="1:42" ht="12" customHeight="1" x14ac:dyDescent="0.25">
      <c r="A819" s="283">
        <v>13</v>
      </c>
      <c r="B819" s="135">
        <v>131</v>
      </c>
      <c r="C819" s="57" t="s">
        <v>262</v>
      </c>
      <c r="D819" s="135">
        <v>613991</v>
      </c>
      <c r="E819" s="135" t="s">
        <v>103</v>
      </c>
      <c r="F819" s="41">
        <v>0</v>
      </c>
      <c r="G819" s="41">
        <v>0</v>
      </c>
      <c r="H819" s="41">
        <v>1500</v>
      </c>
      <c r="I819" s="41">
        <v>0</v>
      </c>
      <c r="J819" s="41">
        <v>0</v>
      </c>
      <c r="K819" s="41">
        <f t="shared" si="221"/>
        <v>1500</v>
      </c>
      <c r="L819" s="331" t="e">
        <f t="shared" si="216"/>
        <v>#DIV/0!</v>
      </c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</row>
    <row r="820" spans="1:42" ht="12.75" customHeight="1" x14ac:dyDescent="0.25">
      <c r="A820" s="354"/>
      <c r="B820" s="355"/>
      <c r="C820" s="355"/>
      <c r="D820" s="355"/>
      <c r="E820" s="351" t="s">
        <v>269</v>
      </c>
      <c r="F820" s="458"/>
      <c r="G820" s="458"/>
      <c r="H820" s="458"/>
      <c r="I820" s="458"/>
      <c r="J820" s="458"/>
      <c r="K820" s="458"/>
      <c r="L820" s="459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</row>
    <row r="821" spans="1:42" ht="12.75" customHeight="1" x14ac:dyDescent="0.25">
      <c r="A821" s="11"/>
      <c r="B821" s="11"/>
      <c r="C821" s="11"/>
      <c r="D821" s="11"/>
      <c r="E821" s="136"/>
      <c r="F821" s="137"/>
      <c r="G821" s="137"/>
      <c r="H821" s="137"/>
      <c r="I821" s="137"/>
      <c r="J821" s="137"/>
      <c r="K821" s="137"/>
      <c r="L821" s="137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</row>
    <row r="822" spans="1:42" x14ac:dyDescent="0.25">
      <c r="A822" s="473" t="s">
        <v>156</v>
      </c>
      <c r="B822" s="473"/>
      <c r="C822" s="473"/>
      <c r="D822" s="473"/>
      <c r="E822" s="473"/>
      <c r="F822" s="473"/>
      <c r="G822" s="473"/>
      <c r="H822" s="473"/>
      <c r="I822" s="473"/>
      <c r="J822" s="473"/>
      <c r="K822" s="473"/>
      <c r="L822" s="473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</row>
    <row r="823" spans="1:42" x14ac:dyDescent="0.25">
      <c r="A823" s="455" t="s">
        <v>655</v>
      </c>
      <c r="B823" s="455"/>
      <c r="C823" s="455"/>
      <c r="D823" s="455"/>
      <c r="E823" s="455"/>
      <c r="F823" s="455"/>
      <c r="G823" s="455"/>
      <c r="H823" s="455"/>
      <c r="I823" s="455"/>
      <c r="J823" s="455"/>
      <c r="K823" s="455"/>
      <c r="L823" s="455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</row>
    <row r="824" spans="1:42" x14ac:dyDescent="0.25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</row>
    <row r="825" spans="1:42" ht="12.75" customHeight="1" x14ac:dyDescent="0.25">
      <c r="A825" s="464" t="s">
        <v>455</v>
      </c>
      <c r="B825" s="464"/>
      <c r="C825" s="464"/>
      <c r="D825" s="464"/>
      <c r="E825" s="464"/>
      <c r="F825" s="464"/>
      <c r="G825" s="464"/>
      <c r="H825" s="464"/>
      <c r="I825" s="464"/>
      <c r="J825" s="464"/>
      <c r="K825" s="464"/>
      <c r="L825" s="464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</row>
    <row r="826" spans="1:42" x14ac:dyDescent="0.25">
      <c r="A826" s="453" t="s">
        <v>656</v>
      </c>
      <c r="B826" s="453"/>
      <c r="C826" s="453"/>
      <c r="D826" s="453"/>
      <c r="E826" s="453"/>
      <c r="F826" s="453"/>
      <c r="G826" s="453"/>
      <c r="H826" s="453"/>
      <c r="I826" s="453"/>
      <c r="J826" s="453"/>
      <c r="K826" s="453"/>
      <c r="L826" s="453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</row>
    <row r="827" spans="1:42" x14ac:dyDescent="0.25">
      <c r="A827" s="133"/>
      <c r="B827" s="133"/>
      <c r="C827" s="133"/>
      <c r="D827" s="133"/>
      <c r="E827" s="133"/>
      <c r="F827" s="133"/>
      <c r="G827" s="133"/>
      <c r="H827" s="133"/>
      <c r="I827" s="133"/>
      <c r="J827" s="133"/>
      <c r="K827" s="133"/>
      <c r="L827" s="133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</row>
    <row r="828" spans="1:42" x14ac:dyDescent="0.25">
      <c r="A828" s="133"/>
      <c r="B828" s="133"/>
      <c r="C828" s="133"/>
      <c r="D828" s="133"/>
      <c r="E828" s="133"/>
      <c r="F828" s="133"/>
      <c r="G828" s="133"/>
      <c r="H828" s="133"/>
      <c r="I828" s="133"/>
      <c r="J828" s="474"/>
      <c r="K828" s="474"/>
      <c r="L828" s="474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</row>
    <row r="829" spans="1:42" ht="11.25" customHeight="1" x14ac:dyDescent="0.25">
      <c r="A829" s="124" t="s">
        <v>607</v>
      </c>
      <c r="B829" s="124"/>
      <c r="C829" s="124"/>
      <c r="D829" s="124"/>
      <c r="E829" s="124"/>
      <c r="F829" s="124"/>
      <c r="G829" s="124"/>
      <c r="H829" s="124"/>
      <c r="I829" s="124"/>
      <c r="J829" s="454" t="s">
        <v>608</v>
      </c>
      <c r="K829" s="454"/>
      <c r="L829" s="454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</row>
    <row r="830" spans="1:42" ht="11.25" customHeight="1" x14ac:dyDescent="0.25">
      <c r="A830" s="124" t="s">
        <v>408</v>
      </c>
      <c r="B830" s="124"/>
      <c r="C830" s="124"/>
      <c r="D830" s="124"/>
      <c r="E830" s="124"/>
      <c r="F830" s="124"/>
      <c r="G830" s="124"/>
      <c r="H830" s="124"/>
      <c r="I830" s="124"/>
      <c r="J830" s="474" t="s">
        <v>609</v>
      </c>
      <c r="K830" s="474"/>
      <c r="L830" s="474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</row>
    <row r="831" spans="1:42" x14ac:dyDescent="0.25">
      <c r="A831" s="120"/>
      <c r="B831" s="120"/>
      <c r="C831" s="120"/>
      <c r="D831" s="120"/>
      <c r="E831" s="120"/>
      <c r="F831" s="120"/>
      <c r="G831" s="120"/>
      <c r="H831" s="120"/>
      <c r="I831" s="121"/>
      <c r="J831" s="454"/>
      <c r="K831" s="454"/>
      <c r="L831" s="454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</row>
    <row r="832" spans="1:42" x14ac:dyDescent="0.25">
      <c r="A832" s="120"/>
      <c r="B832" s="120"/>
      <c r="C832" s="120"/>
      <c r="D832" s="122"/>
      <c r="E832" s="122"/>
      <c r="F832" s="122"/>
      <c r="G832" s="122"/>
      <c r="H832" s="122"/>
      <c r="I832" s="123"/>
      <c r="J832" s="454"/>
      <c r="K832" s="454"/>
      <c r="L832" s="454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</row>
    <row r="833" spans="13:42" x14ac:dyDescent="0.25"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</row>
    <row r="834" spans="13:42" x14ac:dyDescent="0.25"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</row>
    <row r="835" spans="13:42" x14ac:dyDescent="0.25"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</row>
    <row r="836" spans="13:42" x14ac:dyDescent="0.25"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</row>
    <row r="837" spans="13:42" x14ac:dyDescent="0.25"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</row>
    <row r="838" spans="13:42" x14ac:dyDescent="0.25"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</row>
    <row r="839" spans="13:42" x14ac:dyDescent="0.25"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</row>
    <row r="840" spans="13:42" x14ac:dyDescent="0.25"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</row>
    <row r="841" spans="13:42" x14ac:dyDescent="0.25"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</row>
    <row r="842" spans="13:42" x14ac:dyDescent="0.25"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</row>
    <row r="843" spans="13:42" x14ac:dyDescent="0.25"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</row>
    <row r="844" spans="13:42" x14ac:dyDescent="0.25"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</row>
    <row r="845" spans="13:42" x14ac:dyDescent="0.25"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</row>
    <row r="846" spans="13:42" x14ac:dyDescent="0.25"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</row>
    <row r="847" spans="13:42" x14ac:dyDescent="0.25"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</row>
    <row r="848" spans="13:42" x14ac:dyDescent="0.25"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</row>
    <row r="849" spans="13:42" x14ac:dyDescent="0.25"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</row>
    <row r="850" spans="13:42" x14ac:dyDescent="0.25"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</row>
    <row r="851" spans="13:42" x14ac:dyDescent="0.25"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</row>
    <row r="852" spans="13:42" x14ac:dyDescent="0.25"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</row>
    <row r="853" spans="13:42" x14ac:dyDescent="0.25"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</row>
    <row r="854" spans="13:42" x14ac:dyDescent="0.25"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</row>
    <row r="855" spans="13:42" x14ac:dyDescent="0.25"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</row>
    <row r="856" spans="13:42" x14ac:dyDescent="0.25"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</row>
  </sheetData>
  <mergeCells count="183">
    <mergeCell ref="L210:L211"/>
    <mergeCell ref="A209:E209"/>
    <mergeCell ref="A210:A211"/>
    <mergeCell ref="B210:B211"/>
    <mergeCell ref="C210:C211"/>
    <mergeCell ref="D210:D211"/>
    <mergeCell ref="E210:E211"/>
    <mergeCell ref="F210:F211"/>
    <mergeCell ref="G210:G211"/>
    <mergeCell ref="H210:K210"/>
    <mergeCell ref="L131:L132"/>
    <mergeCell ref="A165:E165"/>
    <mergeCell ref="A166:A167"/>
    <mergeCell ref="B166:B167"/>
    <mergeCell ref="C166:C167"/>
    <mergeCell ref="D166:D167"/>
    <mergeCell ref="E166:E167"/>
    <mergeCell ref="F166:F167"/>
    <mergeCell ref="G166:G167"/>
    <mergeCell ref="H166:K166"/>
    <mergeCell ref="L166:L167"/>
    <mergeCell ref="A130:E130"/>
    <mergeCell ref="A131:A132"/>
    <mergeCell ref="B131:B132"/>
    <mergeCell ref="C131:C132"/>
    <mergeCell ref="D131:D132"/>
    <mergeCell ref="E131:E132"/>
    <mergeCell ref="F131:F132"/>
    <mergeCell ref="G131:G132"/>
    <mergeCell ref="H131:K131"/>
    <mergeCell ref="A271:E271"/>
    <mergeCell ref="A272:A273"/>
    <mergeCell ref="B272:B273"/>
    <mergeCell ref="C272:C273"/>
    <mergeCell ref="D272:D273"/>
    <mergeCell ref="E272:E273"/>
    <mergeCell ref="A246:E246"/>
    <mergeCell ref="D247:D248"/>
    <mergeCell ref="E247:E248"/>
    <mergeCell ref="A247:A248"/>
    <mergeCell ref="B247:B248"/>
    <mergeCell ref="C247:C248"/>
    <mergeCell ref="A91:A92"/>
    <mergeCell ref="B91:B92"/>
    <mergeCell ref="C91:C92"/>
    <mergeCell ref="D91:D92"/>
    <mergeCell ref="E91:E92"/>
    <mergeCell ref="F91:F92"/>
    <mergeCell ref="G91:G92"/>
    <mergeCell ref="H91:K91"/>
    <mergeCell ref="L91:L92"/>
    <mergeCell ref="A90:E90"/>
    <mergeCell ref="A1:D1"/>
    <mergeCell ref="A2:L2"/>
    <mergeCell ref="A3:L3"/>
    <mergeCell ref="A4:E4"/>
    <mergeCell ref="G5:G6"/>
    <mergeCell ref="F5:F6"/>
    <mergeCell ref="E5:E6"/>
    <mergeCell ref="D5:D6"/>
    <mergeCell ref="C5:C6"/>
    <mergeCell ref="B5:B6"/>
    <mergeCell ref="A5:A6"/>
    <mergeCell ref="H5:K5"/>
    <mergeCell ref="L5:L6"/>
    <mergeCell ref="A46:E46"/>
    <mergeCell ref="A47:A48"/>
    <mergeCell ref="L47:L48"/>
    <mergeCell ref="B47:B48"/>
    <mergeCell ref="C47:C48"/>
    <mergeCell ref="D47:D48"/>
    <mergeCell ref="E47:E48"/>
    <mergeCell ref="F47:F48"/>
    <mergeCell ref="G47:G48"/>
    <mergeCell ref="H47:K47"/>
    <mergeCell ref="H247:K247"/>
    <mergeCell ref="L272:L273"/>
    <mergeCell ref="G367:G368"/>
    <mergeCell ref="L367:L368"/>
    <mergeCell ref="H657:K657"/>
    <mergeCell ref="G411:G412"/>
    <mergeCell ref="H411:K411"/>
    <mergeCell ref="H453:K453"/>
    <mergeCell ref="L247:L248"/>
    <mergeCell ref="H272:K272"/>
    <mergeCell ref="G272:G273"/>
    <mergeCell ref="L411:L412"/>
    <mergeCell ref="H367:K367"/>
    <mergeCell ref="G247:G248"/>
    <mergeCell ref="F312:F313"/>
    <mergeCell ref="G312:G313"/>
    <mergeCell ref="L453:L454"/>
    <mergeCell ref="D453:D454"/>
    <mergeCell ref="F657:F658"/>
    <mergeCell ref="G657:G658"/>
    <mergeCell ref="H312:K312"/>
    <mergeCell ref="F272:F273"/>
    <mergeCell ref="A613:E613"/>
    <mergeCell ref="A614:A615"/>
    <mergeCell ref="B614:B615"/>
    <mergeCell ref="H614:K614"/>
    <mergeCell ref="F614:F615"/>
    <mergeCell ref="H503:K503"/>
    <mergeCell ref="L657:L658"/>
    <mergeCell ref="L503:L504"/>
    <mergeCell ref="L614:L615"/>
    <mergeCell ref="L312:L313"/>
    <mergeCell ref="F367:F368"/>
    <mergeCell ref="F453:F454"/>
    <mergeCell ref="G453:G454"/>
    <mergeCell ref="A311:E311"/>
    <mergeCell ref="D657:D658"/>
    <mergeCell ref="A366:E366"/>
    <mergeCell ref="A312:A313"/>
    <mergeCell ref="G614:G615"/>
    <mergeCell ref="F503:F504"/>
    <mergeCell ref="G503:G504"/>
    <mergeCell ref="F247:F248"/>
    <mergeCell ref="D614:D615"/>
    <mergeCell ref="E614:E615"/>
    <mergeCell ref="F411:F412"/>
    <mergeCell ref="A502:E502"/>
    <mergeCell ref="A503:A504"/>
    <mergeCell ref="B503:B504"/>
    <mergeCell ref="C503:C504"/>
    <mergeCell ref="D503:D504"/>
    <mergeCell ref="E503:E504"/>
    <mergeCell ref="E453:E454"/>
    <mergeCell ref="A453:A454"/>
    <mergeCell ref="B453:B454"/>
    <mergeCell ref="B312:B313"/>
    <mergeCell ref="C312:C313"/>
    <mergeCell ref="D312:D313"/>
    <mergeCell ref="E312:E313"/>
    <mergeCell ref="A367:A368"/>
    <mergeCell ref="B367:B368"/>
    <mergeCell ref="C367:C368"/>
    <mergeCell ref="D367:D368"/>
    <mergeCell ref="E367:E368"/>
    <mergeCell ref="A410:E410"/>
    <mergeCell ref="A411:A412"/>
    <mergeCell ref="B411:B412"/>
    <mergeCell ref="C411:C412"/>
    <mergeCell ref="D411:D412"/>
    <mergeCell ref="E411:E412"/>
    <mergeCell ref="A452:E452"/>
    <mergeCell ref="C657:C658"/>
    <mergeCell ref="B657:B658"/>
    <mergeCell ref="C453:C454"/>
    <mergeCell ref="H706:K706"/>
    <mergeCell ref="L706:L707"/>
    <mergeCell ref="A705:E705"/>
    <mergeCell ref="A706:A707"/>
    <mergeCell ref="B706:B707"/>
    <mergeCell ref="C706:C707"/>
    <mergeCell ref="D706:D707"/>
    <mergeCell ref="E706:E707"/>
    <mergeCell ref="F706:F707"/>
    <mergeCell ref="E657:E658"/>
    <mergeCell ref="A657:A658"/>
    <mergeCell ref="A656:E656"/>
    <mergeCell ref="C614:C615"/>
    <mergeCell ref="G706:G707"/>
    <mergeCell ref="A826:L826"/>
    <mergeCell ref="J831:L831"/>
    <mergeCell ref="J832:L832"/>
    <mergeCell ref="A823:L823"/>
    <mergeCell ref="A793:E793"/>
    <mergeCell ref="F820:L820"/>
    <mergeCell ref="B794:B795"/>
    <mergeCell ref="A794:A795"/>
    <mergeCell ref="A825:L825"/>
    <mergeCell ref="H794:K794"/>
    <mergeCell ref="L794:L795"/>
    <mergeCell ref="F794:F795"/>
    <mergeCell ref="G794:G795"/>
    <mergeCell ref="E794:E795"/>
    <mergeCell ref="D794:D795"/>
    <mergeCell ref="C794:C795"/>
    <mergeCell ref="A822:L822"/>
    <mergeCell ref="J828:L828"/>
    <mergeCell ref="J829:L829"/>
    <mergeCell ref="J830:L830"/>
  </mergeCells>
  <pageMargins left="0.35433070866141736" right="0.27559055118110237" top="0.35433070866141736" bottom="0.43307086614173229" header="0.19685039370078741" footer="0.23622047244094491"/>
  <pageSetup paperSize="9" firstPageNumber="6" orientation="landscape" useFirstPageNumber="1" r:id="rId1"/>
  <headerFooter differentOddEven="1" differentFirst="1">
    <oddFooter>&amp;L&amp;8&amp;P</oddFooter>
    <evenFooter>&amp;L&amp;8&amp;P</evenFooter>
    <firstHeader>&amp;R&amp;"+,Regular"&amp;8Budžet za 2025. godinu</firstHeader>
    <firstFooter>&amp;L&amp;"-,Podebljano"&amp;8&amp;P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sebila.dervic</dc:creator>
  <cp:lastModifiedBy>Sebila Dervic</cp:lastModifiedBy>
  <cp:lastPrinted>2024-10-28T12:34:58Z</cp:lastPrinted>
  <dcterms:created xsi:type="dcterms:W3CDTF">2014-09-02T08:49:16Z</dcterms:created>
  <dcterms:modified xsi:type="dcterms:W3CDTF">2024-11-27T10:13:01Z</dcterms:modified>
</cp:coreProperties>
</file>